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MATRÍCULA TSU" sheetId="1" r:id="rId1"/>
    <sheet name="MATRÍCULA ING" sheetId="2" r:id="rId2"/>
    <sheet name="APROVECHAMIENTO TSU" sheetId="3" r:id="rId3"/>
    <sheet name="APTOVECHAMIENTO ING" sheetId="4" r:id="rId4"/>
    <sheet name="BECAS TSU" sheetId="5" r:id="rId5"/>
    <sheet name="BECAS ING" sheetId="6" r:id="rId6"/>
    <sheet name="CAUSAS DE BAJAS TSU" sheetId="7" r:id="rId7"/>
    <sheet name="CAUSAS DE BAJAS ING" sheetId="8" r:id="rId8"/>
    <sheet name="PERFIL DEL PROFESOR" sheetId="9" r:id="rId9"/>
  </sheets>
  <definedNames/>
  <calcPr fullCalcOnLoad="1"/>
</workbook>
</file>

<file path=xl/comments7.xml><?xml version="1.0" encoding="utf-8"?>
<comments xmlns="http://schemas.openxmlformats.org/spreadsheetml/2006/main">
  <authors>
    <author>UTHH</author>
    <author>leticia flores</author>
  </authors>
  <commentList>
    <comment ref="P15" authorId="0">
      <text>
        <r>
          <rPr>
            <b/>
            <sz val="8"/>
            <rFont val="Tahoma"/>
            <family val="2"/>
          </rPr>
          <t>UTHH:</t>
        </r>
        <r>
          <rPr>
            <sz val="8"/>
            <rFont val="Tahoma"/>
            <family val="2"/>
          </rPr>
          <t xml:space="preserve">
Problemas de salud: 1</t>
        </r>
      </text>
    </comment>
    <comment ref="P16" authorId="0">
      <text>
        <r>
          <rPr>
            <b/>
            <sz val="8"/>
            <rFont val="Tahoma"/>
            <family val="2"/>
          </rPr>
          <t>UTHH:</t>
        </r>
        <r>
          <rPr>
            <sz val="8"/>
            <rFont val="Tahoma"/>
            <family val="2"/>
          </rPr>
          <t xml:space="preserve">
Intensidad del modelo:1</t>
        </r>
      </text>
    </comment>
    <comment ref="P17" authorId="1">
      <text>
        <r>
          <rPr>
            <b/>
            <sz val="8"/>
            <rFont val="Tahoma"/>
            <family val="2"/>
          </rPr>
          <t>leticia flores:</t>
        </r>
        <r>
          <rPr>
            <sz val="8"/>
            <rFont val="Tahoma"/>
            <family val="2"/>
          </rPr>
          <t xml:space="preserve">
intensidad del modelo:1
Intensisdad del modelo: 1</t>
        </r>
      </text>
    </comment>
    <comment ref="P18" authorId="0">
      <text>
        <r>
          <rPr>
            <b/>
            <sz val="8"/>
            <rFont val="Tahoma"/>
            <family val="2"/>
          </rPr>
          <t>UTHH:</t>
        </r>
        <r>
          <rPr>
            <sz val="8"/>
            <rFont val="Tahoma"/>
            <family val="2"/>
          </rPr>
          <t xml:space="preserve">
Problemas de salud: 2</t>
        </r>
      </text>
    </comment>
    <comment ref="P22" authorId="0">
      <text>
        <r>
          <rPr>
            <b/>
            <sz val="8"/>
            <rFont val="Tahoma"/>
            <family val="2"/>
          </rPr>
          <t>UTHH:</t>
        </r>
        <r>
          <rPr>
            <sz val="8"/>
            <rFont val="Tahoma"/>
            <family val="2"/>
          </rPr>
          <t xml:space="preserve">
Problemas de salud:1</t>
        </r>
      </text>
    </comment>
  </commentList>
</comments>
</file>

<file path=xl/comments8.xml><?xml version="1.0" encoding="utf-8"?>
<comments xmlns="http://schemas.openxmlformats.org/spreadsheetml/2006/main">
  <authors>
    <author>UTHH</author>
  </authors>
  <commentList>
    <comment ref="P15" authorId="0">
      <text>
        <r>
          <rPr>
            <b/>
            <sz val="8"/>
            <rFont val="Tahoma"/>
            <family val="2"/>
          </rPr>
          <t>UTHH:</t>
        </r>
        <r>
          <rPr>
            <sz val="8"/>
            <rFont val="Tahoma"/>
            <family val="2"/>
          </rPr>
          <t xml:space="preserve">
problemas de salud:1</t>
        </r>
      </text>
    </comment>
    <comment ref="P16" authorId="0">
      <text>
        <r>
          <rPr>
            <b/>
            <sz val="8"/>
            <rFont val="Tahoma"/>
            <family val="2"/>
          </rPr>
          <t>UTHH:</t>
        </r>
        <r>
          <rPr>
            <sz val="8"/>
            <rFont val="Tahoma"/>
            <family val="2"/>
          </rPr>
          <t xml:space="preserve">
problemas de salud:1</t>
        </r>
      </text>
    </comment>
    <comment ref="P19" authorId="0">
      <text>
        <r>
          <rPr>
            <b/>
            <sz val="8"/>
            <rFont val="Tahoma"/>
            <family val="2"/>
          </rPr>
          <t>UTHH:</t>
        </r>
        <r>
          <rPr>
            <sz val="8"/>
            <rFont val="Tahoma"/>
            <family val="2"/>
          </rPr>
          <t xml:space="preserve">
problemas de salud:1</t>
        </r>
      </text>
    </comment>
  </commentList>
</comments>
</file>

<file path=xl/sharedStrings.xml><?xml version="1.0" encoding="utf-8"?>
<sst xmlns="http://schemas.openxmlformats.org/spreadsheetml/2006/main" count="413" uniqueCount="175">
  <si>
    <t xml:space="preserve">SUBSECRETARIA DE EDUCACIÓN SUPERIOR </t>
  </si>
  <si>
    <t>COORDINACIÓN GENERAL DE UNIVERSIDADES TECNOLÓGICAS</t>
  </si>
  <si>
    <t>DIRECCIÓN DE PLANEACIÓN EVALUACIÓN E INFORMÁTICA</t>
  </si>
  <si>
    <t>UBICACIÓN UIVERSIDAD TECNOLÓGICA</t>
  </si>
  <si>
    <t>NOMBRE UNIDAD ACADÉMICA                (EN SU CASO)</t>
  </si>
  <si>
    <t>UBICACIÓN UNIDAD ACADÉMICA</t>
  </si>
  <si>
    <t>CICLO ESCOLAR</t>
  </si>
  <si>
    <t xml:space="preserve">C U A T R I M E S T R E S </t>
  </si>
  <si>
    <t>ALUMNOS</t>
  </si>
  <si>
    <t>TOTAL</t>
  </si>
  <si>
    <t>H</t>
  </si>
  <si>
    <t>M</t>
  </si>
  <si>
    <t>NOTA: FAVOR DE PONER EL NOMBRE DE LA CARRERA CONFORME A REGISTRO.</t>
  </si>
  <si>
    <t>MATRÍCULA  ALCANZADA POR CARRERA Y CUATRIMESTRE LICENCIATURA</t>
  </si>
  <si>
    <t>CARRERAS UT LICENCIATURAS</t>
  </si>
  <si>
    <t xml:space="preserve">CARRERAS LICENCIATURA UNIDAD ACADÉMICA           </t>
  </si>
  <si>
    <t>7o. Cuat</t>
  </si>
  <si>
    <t>8o. Cuat</t>
  </si>
  <si>
    <t>9o. Cuat</t>
  </si>
  <si>
    <t>10o. Cuat</t>
  </si>
  <si>
    <t>11o.cuat.</t>
  </si>
  <si>
    <t>12o. Cuat.</t>
  </si>
  <si>
    <t>UNIVERSIDAD TECNOLÓGICA DE: LA HUASTECA HIDALGUENSE</t>
  </si>
  <si>
    <t>BIOTECNOLOGÍA</t>
  </si>
  <si>
    <t>GESTIÓN DE PROYECTOS</t>
  </si>
  <si>
    <t>METAL MECÁNICA</t>
  </si>
  <si>
    <t>PROCESOS ALIMENTARIOS</t>
  </si>
  <si>
    <t>TECNOLOGÍAS DE LA INFORMACIÓN</t>
  </si>
  <si>
    <t>CARRETERA HUEJUTLA-CHALAHUIYAPA S/N, COLONIA TEPOXTECO</t>
  </si>
  <si>
    <t>FINANCIERA, FISCAL Y CONTADOR PÚBLICO</t>
  </si>
  <si>
    <t>MATRÍCULA TOTAL MAYO-AGOSTO 2012</t>
  </si>
  <si>
    <t>MAYO-AGOSTO 2012</t>
  </si>
  <si>
    <t>MATRÍCULA  ALCANZADA POR CARRERA Y CUATRIMESTRE TÉCNICO SUPERIOR UNIVERSITARIO</t>
  </si>
  <si>
    <t>1er. Cuat</t>
  </si>
  <si>
    <t>2o. Cuat</t>
  </si>
  <si>
    <t>3er. Cuat</t>
  </si>
  <si>
    <t>4o. Cuat</t>
  </si>
  <si>
    <t>5o.cuat.</t>
  </si>
  <si>
    <t>6o. Cuat.</t>
  </si>
  <si>
    <t>7o. Cuat.</t>
  </si>
  <si>
    <t>8o.cuat.</t>
  </si>
  <si>
    <t>9o. Cuat.</t>
  </si>
  <si>
    <t>10o Cuat.</t>
  </si>
  <si>
    <t>CARRERAS UT</t>
  </si>
  <si>
    <t>ADMINISTRACIÓN ÁREA AEP</t>
  </si>
  <si>
    <t>AB</t>
  </si>
  <si>
    <t>C</t>
  </si>
  <si>
    <t>MECÁNICA ÁREA INDUSTRIAL</t>
  </si>
  <si>
    <t>MECÁNICA ÁREA AUTOMOTRIZ</t>
  </si>
  <si>
    <t>TECNOLOGÍAS DE LA INFORMACIÓN Y COMUNICACIÓN ÁREA MULTIMEDIA Y COMERCIO ELECTRÓNICO</t>
  </si>
  <si>
    <t>TECNOLOGÍAS DE LA INFORMACIÓN Y COMUNICACIÓN ÁREA SISTEMAS INFORMÁTICOS</t>
  </si>
  <si>
    <t>SUBTOTAL</t>
  </si>
  <si>
    <t>AGROBIOTECNBOLOGÍA</t>
  </si>
  <si>
    <t>CONTADURÍA</t>
  </si>
  <si>
    <t>DIRECCIÓN DE PLANEACIÓN Y PRESUPUESTO</t>
  </si>
  <si>
    <t>SUBDIRECCIÓN DE PLANEACIÓN</t>
  </si>
  <si>
    <t>BASE DE DATOS DE APROVECHAMIENTO ESCOLAR</t>
  </si>
  <si>
    <t>UNIVERSIDAD TECNOLÓGICA: DE LA HUASTECA HIDALGUENSE ENERO-ABRIL DE 2012-TSU</t>
  </si>
  <si>
    <t>A</t>
  </si>
  <si>
    <t xml:space="preserve">CARRERA </t>
  </si>
  <si>
    <t>Alumnos que finalizaron el cuatrimestre</t>
  </si>
  <si>
    <t>Aprobados en curso regular</t>
  </si>
  <si>
    <t>Aprobados en periodo extraordinario</t>
  </si>
  <si>
    <t>Reprobados</t>
  </si>
  <si>
    <t>Promedio de la Carrera</t>
  </si>
  <si>
    <t>pextra</t>
  </si>
  <si>
    <t>MECANICA  ÁREA AUTOMOTRIZ</t>
  </si>
  <si>
    <t>TECNOLOGÍAS DE LA INFORMACIÓN Y COMUNICACIÓN ÁREA MULTIMEDIA Y COMERCIO ELECTRONICO</t>
  </si>
  <si>
    <t>UNIVERSIDAD TECNOLÓGICA: DE LA HUASTECA HIDALGUENSE ENERO-ABRIL 2012-INGENIERÍA</t>
  </si>
  <si>
    <t>FINANCIERA Y FISCAL</t>
  </si>
  <si>
    <t>TOTAL DE ALUMNOS</t>
  </si>
  <si>
    <t>FORMATO PARA SEGUIMIENTO A BECAS EN LAS UNIVERSIDADES TECNOLÓGICAS</t>
  </si>
  <si>
    <t>UNIVERSIDAD TECNOLÓGICA:</t>
  </si>
  <si>
    <t>DE LA HUASTECA HIDALGUENSE</t>
  </si>
  <si>
    <t>CARRERA</t>
  </si>
  <si>
    <r>
      <t xml:space="preserve">CUATRI-MESTRE </t>
    </r>
    <r>
      <rPr>
        <sz val="8"/>
        <rFont val="Arial"/>
        <family val="2"/>
      </rPr>
      <t>(1°, 2°, 3°, 4°, 5°, 6°, 7°, 8° 9°)</t>
    </r>
  </si>
  <si>
    <t>TIPO DE BECAS: INDICAR LA(S) FUENTE(S) EN CADA CONCEPTO</t>
  </si>
  <si>
    <t>BAJAS DE ALUMNOS BECADOS</t>
  </si>
  <si>
    <t>Descuento en colegiaturas</t>
  </si>
  <si>
    <t>Alimenticias</t>
  </si>
  <si>
    <t>Servicio</t>
  </si>
  <si>
    <t>PRONABES</t>
  </si>
  <si>
    <t>PRONABES-BÉCALOS</t>
  </si>
  <si>
    <t>otros (indicar)</t>
  </si>
  <si>
    <t>Otros (indicar)</t>
  </si>
  <si>
    <t>Bajas</t>
  </si>
  <si>
    <t>ME</t>
  </si>
  <si>
    <t>PAL</t>
  </si>
  <si>
    <t>TECNOLOGÍAS DE LA INFORMACIÓN Y COMUNICACIÓN</t>
  </si>
  <si>
    <t>Subtotal</t>
  </si>
  <si>
    <t>Total</t>
  </si>
  <si>
    <t>Egresados</t>
  </si>
  <si>
    <t>IGP</t>
  </si>
  <si>
    <t>IB</t>
  </si>
  <si>
    <t>IFF</t>
  </si>
  <si>
    <t>IMM</t>
  </si>
  <si>
    <t>IPA</t>
  </si>
  <si>
    <t>ITI</t>
  </si>
  <si>
    <t>BASE DE DATOS DE CAUSAS DE BAJAS</t>
  </si>
  <si>
    <t>UNIVERSIDAD TECNOLÓGICA:   DE LA HUASTECA HIDALGUENSE ENERO-ABRIL DE 2012-TSU</t>
  </si>
  <si>
    <t>DATOS DE CONTROL</t>
  </si>
  <si>
    <t>NÚMERO DE BAJAS</t>
  </si>
  <si>
    <t>CAUSAS DE BAJAS</t>
  </si>
  <si>
    <t>B</t>
  </si>
  <si>
    <t>3=1+2</t>
  </si>
  <si>
    <t>Carrera</t>
  </si>
  <si>
    <t>Cuatri-mestre</t>
  </si>
  <si>
    <t>Bajas Temporales</t>
  </si>
  <si>
    <t>Bajas Definitivas</t>
  </si>
  <si>
    <t>BAJAS TOTALES</t>
  </si>
  <si>
    <t>Deserción sin causa conocida</t>
  </si>
  <si>
    <t>Incumpli-miento de Expecta-tivas</t>
  </si>
  <si>
    <t>Reproba-ción</t>
  </si>
  <si>
    <t>Problemas Econó-micos</t>
  </si>
  <si>
    <t>Motivos personales</t>
  </si>
  <si>
    <t>Distancia de la UT</t>
  </si>
  <si>
    <t>Problemas de trabajo</t>
  </si>
  <si>
    <t>Cambio de UT</t>
  </si>
  <si>
    <t>Cambio de carrera</t>
  </si>
  <si>
    <t>Faltas al reglamento escolar</t>
  </si>
  <si>
    <t>Otras causas (mencionar la causa y el número de bajas)  Bajo Aprovechamiento: 7, Problemas de salud: 1, Cambio de Residencia:2</t>
  </si>
  <si>
    <t>AGROBIOTECNOLOGÍA</t>
  </si>
  <si>
    <t xml:space="preserve">TECNOLOGÍAS DE LA INFORMACIÓN Y COMUNICACIÓN ÁREA MULTIMEDIA Y COMERCIO ELECTRONICO </t>
  </si>
  <si>
    <t>TECNOLOGÍAS DE LA INFORMACIÓN Y COMUNICACIÓN  ÁREA SISTEMAS INFORMÁTICOS</t>
  </si>
  <si>
    <t>TOTAL DE BAJAS</t>
  </si>
  <si>
    <t>UNIVERSIDAD TECNOLÓGICA:   DE LA HUASTECA HIDALGUENSE ENERO-ABRIL DE 2012-INGENIERÍA</t>
  </si>
  <si>
    <t xml:space="preserve">Otras causas (Bajo aprovechamiento:3, Fallecimiento: 1) </t>
  </si>
  <si>
    <t>UNIVERSIDAD TECNOLÓGICA</t>
  </si>
  <si>
    <t>FECHA DE CREACIÓN</t>
  </si>
  <si>
    <t>MAYO 2012</t>
  </si>
  <si>
    <t>PUESTO</t>
  </si>
  <si>
    <t>CATEGORIAS</t>
  </si>
  <si>
    <t>No. DE PROFESORES</t>
  </si>
  <si>
    <t>GRADO DE ESTUDIOS</t>
  </si>
  <si>
    <t>EXPERIENCIA DOCENTE</t>
  </si>
  <si>
    <t>EXPERIENCIA LABORAL</t>
  </si>
  <si>
    <t>PARTICIPAN EN:</t>
  </si>
  <si>
    <t>PTC REGISTRADOS EN EL SISTEMA NACIONAL DE INVESTIGADORES (SNI)</t>
  </si>
  <si>
    <t>CON PERFIL RECONOCIDO POR EL PROMEP</t>
  </si>
  <si>
    <t>TOTAL HORAS</t>
  </si>
  <si>
    <t>TSU</t>
  </si>
  <si>
    <t>LICENCIATURA</t>
  </si>
  <si>
    <t>ESPECIALIDAD</t>
  </si>
  <si>
    <t>MAESTRÍA</t>
  </si>
  <si>
    <t>DOCTORADO</t>
  </si>
  <si>
    <t>SIN TÍTULO</t>
  </si>
  <si>
    <t>CON TÍTULO</t>
  </si>
  <si>
    <t>SIN GRADO</t>
  </si>
  <si>
    <t>CON GRADO</t>
  </si>
  <si>
    <t>SIN EXPERIENCIA</t>
  </si>
  <si>
    <t>DE 1 A 4 AÑOS</t>
  </si>
  <si>
    <t>DE 5 A 10 AÑOS</t>
  </si>
  <si>
    <t>MÁS DE 10 AÑOS</t>
  </si>
  <si>
    <t>IMPARTEN LICENCIATURAS</t>
  </si>
  <si>
    <t>CUERPOS ACADÉMICOS</t>
  </si>
  <si>
    <t>LINEAS DE GENERACIÓN O APLICACIÓN INOVADORA DEL CONOCIMIENTO</t>
  </si>
  <si>
    <t>PTC</t>
  </si>
  <si>
    <t>TITULARES</t>
  </si>
  <si>
    <t>ASOCIADOS</t>
  </si>
  <si>
    <t>TÉCNICOS</t>
  </si>
  <si>
    <t>ACADÉMICOS</t>
  </si>
  <si>
    <t>PA</t>
  </si>
  <si>
    <t>GRAN TOTAL</t>
  </si>
  <si>
    <t>LA SUMA DEL DESGLOSE EN LA EXPERIENCIA DOCENTE, NO FORMA PARTE DE LOS PROFESORES QUE IMPARTEN LICENCIATURA</t>
  </si>
  <si>
    <t>NOTA:</t>
  </si>
  <si>
    <t>1 .-</t>
  </si>
  <si>
    <t>SE DEBERA ANOTAR EN NÚMERO DE PROFESORES QUE PARTICIPAN EN CUERPOS ACADÉMICOS Y/O LINEAS DE GENERACIÓN O APLICACIÓN INNOVADORA DEL CONOCIMIENTO.</t>
  </si>
  <si>
    <t>LOS CUERPOS ACADÉMICOS SON GRUPOS DE PROFESORES DE TIEMPO COMPLETO, CON LICENCIATURA Y ESTUDIOS DE ESPECIALIZACIÓN, POR LO MENOS; Y EXPERIENCIA LABORAL DE MUCHOS AÑOS EN EMPRESAS,</t>
  </si>
  <si>
    <t>QUE TRABAJAN EN TORNO A LOS PROGRAMAS EDUCATIVOS, PARTICIPANDO ACTIVAMENTE EN LA CONDUCCIÓN DE LOS PROCESOS DE APRENDIZAJE DE LOS ALUMNOS, A LOS QUE PROPORCIONAN ASESORIAS Y TUTORÍAS.</t>
  </si>
  <si>
    <t xml:space="preserve">LAS LINEAS DE GENERACIÓN O APLICACIÓN INNOVADORA DEL CONOCIMIENTO, SON LOS SERVICIOS QUE PROPORCIONAN LOS PROFESORES DE TIEMPO COMPLETO QUE UNEN SUS CONOCIMIENTOS, CAPACIDADES Y HABILIDADES </t>
  </si>
  <si>
    <t>PARA LA SOLUCIÓN  INTEGRAL DE PROBLEMAS CONCRETOS DE LA INDUSTRIA.</t>
  </si>
  <si>
    <t>2.-</t>
  </si>
  <si>
    <t>EL DESGLOCE DEL GRADO DE ESTUDIOS, EXPERIENCIA DOCENTE Y EXPERIENCIA LABORAL DEBERÁ COINCIDIR EN NÚMERO CON EL ANOTADO EN EL TOTAL DE PROFESORES, ASI COMO EL TOTAL DE HORAS; DEBERÁ SER TOTAL DE PTC´S POR 40.</t>
  </si>
  <si>
    <t>3.-</t>
  </si>
  <si>
    <t>EN EL PERFIL PROMEP SE DEBERA ANOTAR EL NÚMERO DE PROFESORES QUE CUENTEN CON REGISTRO DOCUMENTADO.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</si>
</sst>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entury Gothic"/>
      <family val="2"/>
    </font>
    <font>
      <sz val="9"/>
      <name val="Courier (W1)"/>
      <family val="3"/>
    </font>
    <font>
      <b/>
      <sz val="9"/>
      <name val="Courier (W1)"/>
      <family val="3"/>
    </font>
    <font>
      <b/>
      <sz val="9"/>
      <name val="Arial Rounded MT Bold"/>
      <family val="2"/>
    </font>
    <font>
      <b/>
      <sz val="13"/>
      <name val="Arial Rounded MT Bold"/>
      <family val="2"/>
    </font>
    <font>
      <b/>
      <sz val="12"/>
      <name val="Arial Rounded MT Bold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u val="single"/>
      <sz val="16"/>
      <color indexed="8"/>
      <name val="Arial"/>
      <family val="2"/>
    </font>
    <font>
      <sz val="16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>
        <color indexed="8"/>
      </right>
      <top style="medium"/>
      <bottom>
        <color indexed="63"/>
      </bottom>
    </border>
    <border>
      <left style="thick">
        <color indexed="8"/>
      </left>
      <right style="thick">
        <color indexed="8"/>
      </right>
      <top style="medium"/>
      <bottom>
        <color indexed="63"/>
      </bottom>
    </border>
    <border>
      <left style="thick">
        <color indexed="8"/>
      </left>
      <right style="medium"/>
      <top style="medium"/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>
        <color indexed="8"/>
      </right>
      <top>
        <color indexed="63"/>
      </top>
      <bottom style="medium"/>
    </border>
    <border>
      <left style="thick">
        <color indexed="8"/>
      </left>
      <right style="thick">
        <color indexed="8"/>
      </right>
      <top>
        <color indexed="63"/>
      </top>
      <bottom style="medium"/>
    </border>
    <border>
      <left style="thick">
        <color indexed="8"/>
      </left>
      <right style="medium"/>
      <top>
        <color indexed="63"/>
      </top>
      <bottom style="medium"/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ck">
        <color indexed="8"/>
      </top>
      <bottom style="thin"/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3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2" fillId="0" borderId="8" applyNumberFormat="0" applyFill="0" applyAlignment="0" applyProtection="0"/>
    <xf numFmtId="0" fontId="64" fillId="0" borderId="9" applyNumberFormat="0" applyFill="0" applyAlignment="0" applyProtection="0"/>
  </cellStyleXfs>
  <cellXfs count="37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10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37" fontId="10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12" xfId="0" applyFont="1" applyFill="1" applyBorder="1" applyAlignment="1">
      <alignment/>
    </xf>
    <xf numFmtId="0" fontId="11" fillId="33" borderId="14" xfId="0" applyFont="1" applyFill="1" applyBorder="1" applyAlignment="1">
      <alignment horizontal="centerContinuous" vertical="center"/>
    </xf>
    <xf numFmtId="0" fontId="11" fillId="33" borderId="11" xfId="0" applyFont="1" applyFill="1" applyBorder="1" applyAlignment="1">
      <alignment horizontal="centerContinuous" vertical="center"/>
    </xf>
    <xf numFmtId="0" fontId="11" fillId="33" borderId="13" xfId="0" applyFont="1" applyFill="1" applyBorder="1" applyAlignment="1">
      <alignment horizontal="centerContinuous" vertical="center"/>
    </xf>
    <xf numFmtId="0" fontId="12" fillId="33" borderId="15" xfId="0" applyFont="1" applyFill="1" applyBorder="1" applyAlignment="1">
      <alignment horizontal="centerContinuous" vertical="center"/>
    </xf>
    <xf numFmtId="0" fontId="8" fillId="34" borderId="15" xfId="0" applyFont="1" applyFill="1" applyBorder="1" applyAlignment="1">
      <alignment horizontal="right" vertical="center"/>
    </xf>
    <xf numFmtId="0" fontId="12" fillId="33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right" vertical="center" wrapText="1"/>
    </xf>
    <xf numFmtId="3" fontId="13" fillId="0" borderId="15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" fontId="12" fillId="35" borderId="16" xfId="0" applyNumberFormat="1" applyFont="1" applyFill="1" applyBorder="1" applyAlignment="1">
      <alignment horizontal="center" vertical="center"/>
    </xf>
    <xf numFmtId="164" fontId="14" fillId="35" borderId="15" xfId="0" applyNumberFormat="1" applyFont="1" applyFill="1" applyBorder="1" applyAlignment="1">
      <alignment horizontal="left" vertical="center"/>
    </xf>
    <xf numFmtId="164" fontId="14" fillId="35" borderId="15" xfId="0" applyNumberFormat="1" applyFont="1" applyFill="1" applyBorder="1" applyAlignment="1">
      <alignment horizontal="left" vertical="center" wrapText="1"/>
    </xf>
    <xf numFmtId="164" fontId="12" fillId="36" borderId="1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3" fontId="12" fillId="6" borderId="15" xfId="0" applyNumberFormat="1" applyFont="1" applyFill="1" applyBorder="1" applyAlignment="1">
      <alignment horizontal="center" vertical="center"/>
    </xf>
    <xf numFmtId="3" fontId="13" fillId="19" borderId="15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/>
    </xf>
    <xf numFmtId="0" fontId="12" fillId="33" borderId="14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3" fontId="12" fillId="6" borderId="14" xfId="0" applyNumberFormat="1" applyFont="1" applyFill="1" applyBorder="1" applyAlignment="1">
      <alignment horizontal="center" vertical="center"/>
    </xf>
    <xf numFmtId="0" fontId="64" fillId="6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12" fillId="6" borderId="13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/>
    </xf>
    <xf numFmtId="164" fontId="12" fillId="36" borderId="15" xfId="0" applyNumberFormat="1" applyFont="1" applyFill="1" applyBorder="1" applyAlignment="1">
      <alignment horizontal="center" vertical="center"/>
    </xf>
    <xf numFmtId="3" fontId="13" fillId="37" borderId="15" xfId="0" applyNumberFormat="1" applyFont="1" applyFill="1" applyBorder="1" applyAlignment="1">
      <alignment horizontal="center" vertical="center"/>
    </xf>
    <xf numFmtId="37" fontId="13" fillId="0" borderId="15" xfId="0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3" fontId="10" fillId="38" borderId="0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3" fontId="12" fillId="39" borderId="15" xfId="0" applyNumberFormat="1" applyFont="1" applyFill="1" applyBorder="1" applyAlignment="1">
      <alignment horizontal="center" vertical="center"/>
    </xf>
    <xf numFmtId="3" fontId="12" fillId="39" borderId="14" xfId="0" applyNumberFormat="1" applyFont="1" applyFill="1" applyBorder="1" applyAlignment="1">
      <alignment horizontal="center" vertical="center"/>
    </xf>
    <xf numFmtId="3" fontId="13" fillId="39" borderId="14" xfId="0" applyNumberFormat="1" applyFont="1" applyFill="1" applyBorder="1" applyAlignment="1">
      <alignment horizontal="center" vertical="center"/>
    </xf>
    <xf numFmtId="3" fontId="13" fillId="39" borderId="13" xfId="0" applyNumberFormat="1" applyFont="1" applyFill="1" applyBorder="1" applyAlignment="1">
      <alignment horizontal="center" vertical="center"/>
    </xf>
    <xf numFmtId="3" fontId="12" fillId="39" borderId="13" xfId="0" applyNumberFormat="1" applyFont="1" applyFill="1" applyBorder="1" applyAlignment="1">
      <alignment horizontal="center" vertical="center"/>
    </xf>
    <xf numFmtId="3" fontId="13" fillId="39" borderId="15" xfId="0" applyNumberFormat="1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/>
    </xf>
    <xf numFmtId="0" fontId="10" fillId="39" borderId="0" xfId="0" applyFont="1" applyFill="1" applyBorder="1" applyAlignment="1">
      <alignment horizontal="center"/>
    </xf>
    <xf numFmtId="37" fontId="10" fillId="39" borderId="0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3" fontId="33" fillId="0" borderId="14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Continuous" vertical="top"/>
    </xf>
    <xf numFmtId="1" fontId="34" fillId="0" borderId="0" xfId="0" applyNumberFormat="1" applyFont="1" applyAlignment="1">
      <alignment horizontal="centerContinuous" vertical="center" wrapText="1"/>
    </xf>
    <xf numFmtId="1" fontId="65" fillId="0" borderId="0" xfId="0" applyNumberFormat="1" applyFont="1" applyAlignment="1">
      <alignment horizontal="centerContinuous" vertical="center" wrapText="1"/>
    </xf>
    <xf numFmtId="0" fontId="65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1" fontId="34" fillId="0" borderId="0" xfId="0" applyNumberFormat="1" applyFont="1" applyFill="1" applyAlignment="1">
      <alignment/>
    </xf>
    <xf numFmtId="1" fontId="34" fillId="0" borderId="0" xfId="0" applyNumberFormat="1" applyFont="1" applyAlignment="1">
      <alignment/>
    </xf>
    <xf numFmtId="0" fontId="34" fillId="0" borderId="0" xfId="0" applyFont="1" applyAlignment="1">
      <alignment horizontal="centerContinuous" vertical="top"/>
    </xf>
    <xf numFmtId="0" fontId="33" fillId="0" borderId="0" xfId="0" applyFont="1" applyBorder="1" applyAlignment="1">
      <alignment horizontal="left"/>
    </xf>
    <xf numFmtId="0" fontId="34" fillId="0" borderId="0" xfId="0" applyFont="1" applyAlignment="1">
      <alignment horizontal="centerContinuous"/>
    </xf>
    <xf numFmtId="1" fontId="65" fillId="0" borderId="0" xfId="0" applyNumberFormat="1" applyFont="1" applyAlignment="1">
      <alignment/>
    </xf>
    <xf numFmtId="0" fontId="34" fillId="40" borderId="15" xfId="0" applyFont="1" applyFill="1" applyBorder="1" applyAlignment="1">
      <alignment horizontal="center"/>
    </xf>
    <xf numFmtId="1" fontId="34" fillId="40" borderId="15" xfId="0" applyNumberFormat="1" applyFont="1" applyFill="1" applyBorder="1" applyAlignment="1">
      <alignment horizontal="center" vertical="center"/>
    </xf>
    <xf numFmtId="1" fontId="65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/>
    </xf>
    <xf numFmtId="0" fontId="34" fillId="40" borderId="15" xfId="0" applyFont="1" applyFill="1" applyBorder="1" applyAlignment="1">
      <alignment horizontal="center" vertical="center" wrapText="1"/>
    </xf>
    <xf numFmtId="1" fontId="34" fillId="40" borderId="15" xfId="0" applyNumberFormat="1" applyFont="1" applyFill="1" applyBorder="1" applyAlignment="1">
      <alignment horizontal="center" vertical="center" wrapText="1"/>
    </xf>
    <xf numFmtId="1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" fontId="36" fillId="0" borderId="15" xfId="0" applyNumberFormat="1" applyFont="1" applyBorder="1" applyAlignment="1">
      <alignment horizontal="center" vertical="center"/>
    </xf>
    <xf numFmtId="1" fontId="66" fillId="0" borderId="0" xfId="0" applyNumberFormat="1" applyFont="1" applyFill="1" applyBorder="1" applyAlignment="1">
      <alignment horizontal="center" vertical="center"/>
    </xf>
    <xf numFmtId="1" fontId="65" fillId="0" borderId="0" xfId="0" applyNumberFormat="1" applyFont="1" applyFill="1" applyAlignment="1">
      <alignment/>
    </xf>
    <xf numFmtId="1" fontId="9" fillId="0" borderId="15" xfId="0" applyNumberFormat="1" applyFont="1" applyBorder="1" applyAlignment="1">
      <alignment horizontal="center" vertical="center" wrapText="1"/>
    </xf>
    <xf numFmtId="1" fontId="8" fillId="36" borderId="15" xfId="0" applyNumberFormat="1" applyFont="1" applyFill="1" applyBorder="1" applyAlignment="1">
      <alignment horizontal="center" vertical="center" wrapText="1"/>
    </xf>
    <xf numFmtId="1" fontId="8" fillId="36" borderId="15" xfId="0" applyNumberFormat="1" applyFont="1" applyFill="1" applyBorder="1" applyAlignment="1">
      <alignment horizontal="center" vertical="center"/>
    </xf>
    <xf numFmtId="1" fontId="67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/>
    </xf>
    <xf numFmtId="1" fontId="9" fillId="0" borderId="0" xfId="0" applyNumberFormat="1" applyFont="1" applyBorder="1" applyAlignment="1">
      <alignment horizontal="center" vertical="center"/>
    </xf>
    <xf numFmtId="1" fontId="66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66" fillId="0" borderId="0" xfId="0" applyNumberFormat="1" applyFont="1" applyAlignment="1">
      <alignment horizontal="center" vertical="center"/>
    </xf>
    <xf numFmtId="0" fontId="68" fillId="0" borderId="0" xfId="0" applyFont="1" applyAlignment="1">
      <alignment/>
    </xf>
    <xf numFmtId="0" fontId="33" fillId="0" borderId="0" xfId="0" applyFont="1" applyBorder="1" applyAlignment="1">
      <alignment/>
    </xf>
    <xf numFmtId="1" fontId="34" fillId="0" borderId="0" xfId="0" applyNumberFormat="1" applyFont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8" fillId="34" borderId="15" xfId="0" applyNumberFormat="1" applyFont="1" applyFill="1" applyBorder="1" applyAlignment="1">
      <alignment horizontal="center" vertical="center" wrapText="1"/>
    </xf>
    <xf numFmtId="1" fontId="8" fillId="34" borderId="15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41" borderId="16" xfId="0" applyFill="1" applyBorder="1" applyAlignment="1">
      <alignment horizontal="center" vertical="center" wrapText="1"/>
    </xf>
    <xf numFmtId="0" fontId="0" fillId="41" borderId="14" xfId="0" applyFill="1" applyBorder="1" applyAlignment="1">
      <alignment horizontal="center" vertical="center" wrapText="1"/>
    </xf>
    <xf numFmtId="0" fontId="0" fillId="41" borderId="11" xfId="0" applyFill="1" applyBorder="1" applyAlignment="1">
      <alignment horizontal="center" vertical="center" wrapText="1"/>
    </xf>
    <xf numFmtId="0" fontId="0" fillId="41" borderId="13" xfId="0" applyFill="1" applyBorder="1" applyAlignment="1">
      <alignment horizontal="center" vertical="center" wrapText="1"/>
    </xf>
    <xf numFmtId="0" fontId="0" fillId="41" borderId="17" xfId="0" applyFill="1" applyBorder="1" applyAlignment="1">
      <alignment horizontal="center" vertical="center" wrapText="1"/>
    </xf>
    <xf numFmtId="0" fontId="0" fillId="41" borderId="18" xfId="0" applyFill="1" applyBorder="1" applyAlignment="1">
      <alignment horizontal="center" vertical="center" wrapText="1"/>
    </xf>
    <xf numFmtId="0" fontId="0" fillId="41" borderId="14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0" fontId="0" fillId="41" borderId="19" xfId="0" applyFill="1" applyBorder="1" applyAlignment="1">
      <alignment horizontal="center" vertical="center" wrapText="1"/>
    </xf>
    <xf numFmtId="0" fontId="0" fillId="41" borderId="13" xfId="0" applyFill="1" applyBorder="1" applyAlignment="1">
      <alignment horizontal="center" vertical="center" wrapText="1"/>
    </xf>
    <xf numFmtId="0" fontId="34" fillId="41" borderId="14" xfId="0" applyFont="1" applyFill="1" applyBorder="1" applyAlignment="1">
      <alignment horizontal="center" vertical="center" wrapText="1"/>
    </xf>
    <xf numFmtId="0" fontId="0" fillId="41" borderId="20" xfId="0" applyFill="1" applyBorder="1" applyAlignment="1">
      <alignment horizontal="center" vertical="center" wrapText="1"/>
    </xf>
    <xf numFmtId="0" fontId="0" fillId="41" borderId="12" xfId="0" applyFill="1" applyBorder="1" applyAlignment="1">
      <alignment horizontal="center" vertical="center" wrapText="1"/>
    </xf>
    <xf numFmtId="0" fontId="0" fillId="41" borderId="14" xfId="0" applyFill="1" applyBorder="1" applyAlignment="1">
      <alignment horizontal="center" vertical="center" wrapText="1"/>
    </xf>
    <xf numFmtId="0" fontId="0" fillId="41" borderId="15" xfId="0" applyFill="1" applyBorder="1" applyAlignment="1">
      <alignment horizontal="center" vertical="center" wrapText="1"/>
    </xf>
    <xf numFmtId="0" fontId="0" fillId="41" borderId="21" xfId="0" applyFill="1" applyBorder="1" applyAlignment="1">
      <alignment horizontal="center" vertical="center" wrapText="1"/>
    </xf>
    <xf numFmtId="0" fontId="0" fillId="41" borderId="22" xfId="0" applyFill="1" applyBorder="1" applyAlignment="1">
      <alignment horizontal="center"/>
    </xf>
    <xf numFmtId="0" fontId="0" fillId="41" borderId="23" xfId="0" applyFill="1" applyBorder="1" applyAlignment="1">
      <alignment horizontal="center"/>
    </xf>
    <xf numFmtId="0" fontId="10" fillId="41" borderId="22" xfId="0" applyFont="1" applyFill="1" applyBorder="1" applyAlignment="1">
      <alignment horizontal="center"/>
    </xf>
    <xf numFmtId="0" fontId="10" fillId="41" borderId="15" xfId="0" applyFont="1" applyFill="1" applyBorder="1" applyAlignment="1">
      <alignment horizontal="center"/>
    </xf>
    <xf numFmtId="0" fontId="9" fillId="0" borderId="15" xfId="53" applyFont="1" applyFill="1" applyBorder="1" applyAlignment="1">
      <alignment vertical="center" wrapText="1"/>
      <protection/>
    </xf>
    <xf numFmtId="0" fontId="0" fillId="0" borderId="1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34" fillId="0" borderId="22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9" fillId="0" borderId="15" xfId="53" applyFont="1" applyFill="1" applyBorder="1">
      <alignment/>
      <protection/>
    </xf>
    <xf numFmtId="0" fontId="9" fillId="0" borderId="15" xfId="53" applyFont="1" applyFill="1" applyBorder="1" applyAlignment="1">
      <alignment wrapText="1"/>
      <protection/>
    </xf>
    <xf numFmtId="0" fontId="9" fillId="42" borderId="15" xfId="53" applyFont="1" applyFill="1" applyBorder="1" applyAlignment="1">
      <alignment wrapText="1"/>
      <protection/>
    </xf>
    <xf numFmtId="0" fontId="0" fillId="42" borderId="15" xfId="0" applyFill="1" applyBorder="1" applyAlignment="1">
      <alignment horizontal="center"/>
    </xf>
    <xf numFmtId="0" fontId="0" fillId="42" borderId="22" xfId="0" applyFill="1" applyBorder="1" applyAlignment="1">
      <alignment horizontal="center"/>
    </xf>
    <xf numFmtId="0" fontId="0" fillId="42" borderId="23" xfId="0" applyFill="1" applyBorder="1" applyAlignment="1">
      <alignment horizontal="center"/>
    </xf>
    <xf numFmtId="0" fontId="0" fillId="42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15" xfId="53" applyFont="1" applyBorder="1">
      <alignment/>
      <protection/>
    </xf>
    <xf numFmtId="0" fontId="9" fillId="0" borderId="15" xfId="53" applyFont="1" applyBorder="1" applyAlignment="1">
      <alignment wrapText="1"/>
      <protection/>
    </xf>
    <xf numFmtId="0" fontId="9" fillId="43" borderId="15" xfId="53" applyFont="1" applyFill="1" applyBorder="1">
      <alignment/>
      <protection/>
    </xf>
    <xf numFmtId="0" fontId="9" fillId="43" borderId="15" xfId="53" applyFont="1" applyFill="1" applyBorder="1" applyAlignment="1">
      <alignment horizontal="center"/>
      <protection/>
    </xf>
    <xf numFmtId="0" fontId="9" fillId="43" borderId="22" xfId="53" applyFont="1" applyFill="1" applyBorder="1">
      <alignment/>
      <protection/>
    </xf>
    <xf numFmtId="0" fontId="9" fillId="43" borderId="23" xfId="53" applyFont="1" applyFill="1" applyBorder="1">
      <alignment/>
      <protection/>
    </xf>
    <xf numFmtId="0" fontId="9" fillId="43" borderId="22" xfId="53" applyFont="1" applyFill="1" applyBorder="1" applyAlignment="1">
      <alignment horizontal="center"/>
      <protection/>
    </xf>
    <xf numFmtId="0" fontId="10" fillId="43" borderId="22" xfId="53" applyFont="1" applyFill="1" applyBorder="1" applyAlignment="1">
      <alignment horizontal="center"/>
      <protection/>
    </xf>
    <xf numFmtId="0" fontId="10" fillId="43" borderId="14" xfId="53" applyFont="1" applyFill="1" applyBorder="1" applyAlignment="1">
      <alignment horizontal="center"/>
      <protection/>
    </xf>
    <xf numFmtId="0" fontId="10" fillId="43" borderId="15" xfId="53" applyFont="1" applyFill="1" applyBorder="1" applyAlignment="1">
      <alignment horizontal="center"/>
      <protection/>
    </xf>
    <xf numFmtId="0" fontId="10" fillId="0" borderId="0" xfId="53" applyFont="1" applyFill="1" applyAlignment="1">
      <alignment horizontal="center"/>
      <protection/>
    </xf>
    <xf numFmtId="0" fontId="40" fillId="0" borderId="24" xfId="53" applyFont="1" applyFill="1" applyBorder="1">
      <alignment/>
      <protection/>
    </xf>
    <xf numFmtId="0" fontId="40" fillId="34" borderId="13" xfId="53" applyFont="1" applyFill="1" applyBorder="1" applyAlignment="1">
      <alignment horizontal="center"/>
      <protection/>
    </xf>
    <xf numFmtId="0" fontId="40" fillId="34" borderId="22" xfId="53" applyFont="1" applyFill="1" applyBorder="1" applyAlignment="1">
      <alignment horizontal="center"/>
      <protection/>
    </xf>
    <xf numFmtId="0" fontId="40" fillId="44" borderId="22" xfId="53" applyFont="1" applyFill="1" applyBorder="1" applyAlignment="1">
      <alignment horizontal="center"/>
      <protection/>
    </xf>
    <xf numFmtId="0" fontId="40" fillId="0" borderId="0" xfId="53" applyFont="1" applyFill="1" applyAlignment="1">
      <alignment horizontal="center"/>
      <protection/>
    </xf>
    <xf numFmtId="0" fontId="34" fillId="0" borderId="0" xfId="53">
      <alignment/>
      <protection/>
    </xf>
    <xf numFmtId="0" fontId="40" fillId="34" borderId="15" xfId="53" applyFont="1" applyFill="1" applyBorder="1" applyAlignment="1">
      <alignment horizontal="center"/>
      <protection/>
    </xf>
    <xf numFmtId="0" fontId="40" fillId="34" borderId="14" xfId="53" applyFont="1" applyFill="1" applyBorder="1" applyAlignment="1">
      <alignment horizontal="center"/>
      <protection/>
    </xf>
    <xf numFmtId="0" fontId="40" fillId="34" borderId="13" xfId="53" applyFont="1" applyFill="1" applyBorder="1" applyAlignment="1">
      <alignment horizontal="center"/>
      <protection/>
    </xf>
    <xf numFmtId="0" fontId="40" fillId="44" borderId="14" xfId="53" applyFont="1" applyFill="1" applyBorder="1" applyAlignment="1">
      <alignment horizontal="center"/>
      <protection/>
    </xf>
    <xf numFmtId="0" fontId="40" fillId="44" borderId="13" xfId="53" applyFont="1" applyFill="1" applyBorder="1" applyAlignment="1">
      <alignment horizontal="center"/>
      <protection/>
    </xf>
    <xf numFmtId="0" fontId="40" fillId="34" borderId="11" xfId="53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34" fillId="41" borderId="14" xfId="0" applyFont="1" applyFill="1" applyBorder="1" applyAlignment="1">
      <alignment horizontal="center" vertical="center" wrapText="1"/>
    </xf>
    <xf numFmtId="0" fontId="34" fillId="41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/>
    </xf>
    <xf numFmtId="0" fontId="0" fillId="0" borderId="21" xfId="0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9" fillId="45" borderId="15" xfId="0" applyFont="1" applyFill="1" applyBorder="1" applyAlignment="1">
      <alignment/>
    </xf>
    <xf numFmtId="0" fontId="0" fillId="45" borderId="21" xfId="0" applyFill="1" applyBorder="1" applyAlignment="1">
      <alignment horizontal="center" vertical="center" wrapText="1"/>
    </xf>
    <xf numFmtId="0" fontId="0" fillId="45" borderId="22" xfId="0" applyFill="1" applyBorder="1" applyAlignment="1">
      <alignment horizontal="center"/>
    </xf>
    <xf numFmtId="0" fontId="0" fillId="45" borderId="23" xfId="0" applyFill="1" applyBorder="1" applyAlignment="1">
      <alignment horizontal="center"/>
    </xf>
    <xf numFmtId="0" fontId="9" fillId="45" borderId="22" xfId="0" applyFont="1" applyFill="1" applyBorder="1" applyAlignment="1">
      <alignment horizontal="center"/>
    </xf>
    <xf numFmtId="0" fontId="9" fillId="45" borderId="23" xfId="0" applyFont="1" applyFill="1" applyBorder="1" applyAlignment="1">
      <alignment horizontal="center"/>
    </xf>
    <xf numFmtId="0" fontId="10" fillId="45" borderId="22" xfId="0" applyFont="1" applyFill="1" applyBorder="1" applyAlignment="1">
      <alignment horizontal="center"/>
    </xf>
    <xf numFmtId="0" fontId="10" fillId="45" borderId="14" xfId="0" applyFont="1" applyFill="1" applyBorder="1" applyAlignment="1">
      <alignment horizontal="center"/>
    </xf>
    <xf numFmtId="0" fontId="10" fillId="45" borderId="15" xfId="0" applyFont="1" applyFill="1" applyBorder="1" applyAlignment="1">
      <alignment horizontal="center"/>
    </xf>
    <xf numFmtId="0" fontId="40" fillId="0" borderId="24" xfId="0" applyFont="1" applyFill="1" applyBorder="1" applyAlignment="1">
      <alignment/>
    </xf>
    <xf numFmtId="0" fontId="40" fillId="34" borderId="13" xfId="0" applyFont="1" applyFill="1" applyBorder="1" applyAlignment="1">
      <alignment horizontal="center"/>
    </xf>
    <xf numFmtId="0" fontId="40" fillId="34" borderId="22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0" fontId="40" fillId="34" borderId="14" xfId="0" applyFont="1" applyFill="1" applyBorder="1" applyAlignment="1">
      <alignment horizontal="center"/>
    </xf>
    <xf numFmtId="0" fontId="40" fillId="34" borderId="13" xfId="0" applyFont="1" applyFill="1" applyBorder="1" applyAlignment="1">
      <alignment horizontal="center"/>
    </xf>
    <xf numFmtId="0" fontId="40" fillId="34" borderId="11" xfId="0" applyFont="1" applyFill="1" applyBorder="1" applyAlignment="1">
      <alignment horizontal="center"/>
    </xf>
    <xf numFmtId="0" fontId="3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3" fillId="0" borderId="0" xfId="0" applyFont="1" applyAlignment="1">
      <alignment horizontal="center"/>
    </xf>
    <xf numFmtId="0" fontId="9" fillId="46" borderId="14" xfId="0" applyFont="1" applyFill="1" applyBorder="1" applyAlignment="1">
      <alignment horizontal="center"/>
    </xf>
    <xf numFmtId="0" fontId="9" fillId="46" borderId="13" xfId="0" applyFont="1" applyFill="1" applyBorder="1" applyAlignment="1">
      <alignment horizontal="center"/>
    </xf>
    <xf numFmtId="0" fontId="9" fillId="41" borderId="14" xfId="0" applyFont="1" applyFill="1" applyBorder="1" applyAlignment="1">
      <alignment horizontal="center"/>
    </xf>
    <xf numFmtId="0" fontId="9" fillId="41" borderId="11" xfId="0" applyFont="1" applyFill="1" applyBorder="1" applyAlignment="1">
      <alignment horizontal="center"/>
    </xf>
    <xf numFmtId="0" fontId="9" fillId="41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46" borderId="15" xfId="0" applyFont="1" applyFill="1" applyBorder="1" applyAlignment="1">
      <alignment horizontal="center"/>
    </xf>
    <xf numFmtId="0" fontId="9" fillId="41" borderId="21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/>
    </xf>
    <xf numFmtId="0" fontId="9" fillId="41" borderId="1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46" borderId="15" xfId="0" applyFont="1" applyFill="1" applyBorder="1" applyAlignment="1">
      <alignment horizontal="center" vertical="center" wrapText="1"/>
    </xf>
    <xf numFmtId="0" fontId="9" fillId="41" borderId="15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33" fillId="47" borderId="15" xfId="0" applyFont="1" applyFill="1" applyBorder="1" applyAlignment="1">
      <alignment horizontal="center"/>
    </xf>
    <xf numFmtId="0" fontId="33" fillId="48" borderId="0" xfId="0" applyFont="1" applyFill="1" applyAlignment="1">
      <alignment horizontal="center"/>
    </xf>
    <xf numFmtId="0" fontId="9" fillId="0" borderId="15" xfId="0" applyFont="1" applyFill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15" xfId="0" applyFont="1" applyBorder="1" applyAlignment="1">
      <alignment wrapText="1"/>
    </xf>
    <xf numFmtId="0" fontId="8" fillId="47" borderId="15" xfId="0" applyFont="1" applyFill="1" applyBorder="1" applyAlignment="1">
      <alignment horizontal="center" wrapText="1"/>
    </xf>
    <xf numFmtId="0" fontId="0" fillId="47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8" borderId="0" xfId="0" applyFill="1" applyAlignment="1">
      <alignment horizontal="center"/>
    </xf>
    <xf numFmtId="0" fontId="8" fillId="47" borderId="15" xfId="0" applyFont="1" applyFill="1" applyBorder="1" applyAlignment="1">
      <alignment wrapText="1"/>
    </xf>
    <xf numFmtId="0" fontId="8" fillId="43" borderId="15" xfId="0" applyFont="1" applyFill="1" applyBorder="1" applyAlignment="1">
      <alignment wrapText="1"/>
    </xf>
    <xf numFmtId="0" fontId="34" fillId="43" borderId="15" xfId="0" applyFont="1" applyFill="1" applyBorder="1" applyAlignment="1">
      <alignment/>
    </xf>
    <xf numFmtId="0" fontId="33" fillId="43" borderId="15" xfId="0" applyFont="1" applyFill="1" applyBorder="1" applyAlignment="1">
      <alignment horizontal="center"/>
    </xf>
    <xf numFmtId="1" fontId="8" fillId="23" borderId="15" xfId="0" applyNumberFormat="1" applyFont="1" applyFill="1" applyBorder="1" applyAlignment="1">
      <alignment horizontal="center" vertical="center" wrapText="1"/>
    </xf>
    <xf numFmtId="0" fontId="33" fillId="23" borderId="15" xfId="0" applyFont="1" applyFill="1" applyBorder="1" applyAlignment="1">
      <alignment horizontal="center"/>
    </xf>
    <xf numFmtId="0" fontId="33" fillId="23" borderId="0" xfId="0" applyFont="1" applyFill="1" applyAlignment="1">
      <alignment/>
    </xf>
    <xf numFmtId="1" fontId="9" fillId="23" borderId="15" xfId="0" applyNumberFormat="1" applyFont="1" applyFill="1" applyBorder="1" applyAlignment="1">
      <alignment horizontal="center" vertical="center" wrapText="1"/>
    </xf>
    <xf numFmtId="0" fontId="0" fillId="23" borderId="15" xfId="0" applyFill="1" applyBorder="1" applyAlignment="1">
      <alignment horizontal="center"/>
    </xf>
    <xf numFmtId="0" fontId="0" fillId="23" borderId="0" xfId="0" applyFill="1" applyAlignment="1">
      <alignment/>
    </xf>
    <xf numFmtId="0" fontId="33" fillId="43" borderId="15" xfId="0" applyFont="1" applyFill="1" applyBorder="1" applyAlignment="1">
      <alignment/>
    </xf>
    <xf numFmtId="0" fontId="43" fillId="0" borderId="0" xfId="53" applyFont="1" applyAlignment="1">
      <alignment horizontal="center"/>
      <protection/>
    </xf>
    <xf numFmtId="0" fontId="43" fillId="0" borderId="25" xfId="53" applyFont="1" applyBorder="1" applyAlignment="1">
      <alignment horizontal="left"/>
      <protection/>
    </xf>
    <xf numFmtId="0" fontId="43" fillId="0" borderId="25" xfId="53" applyFont="1" applyBorder="1" applyAlignment="1">
      <alignment horizontal="center"/>
      <protection/>
    </xf>
    <xf numFmtId="0" fontId="34" fillId="0" borderId="0" xfId="53" applyAlignment="1">
      <alignment horizontal="center"/>
      <protection/>
    </xf>
    <xf numFmtId="0" fontId="43" fillId="0" borderId="0" xfId="53" applyFont="1" applyBorder="1" applyAlignment="1">
      <alignment horizontal="center"/>
      <protection/>
    </xf>
    <xf numFmtId="17" fontId="43" fillId="0" borderId="25" xfId="53" applyNumberFormat="1" applyFont="1" applyBorder="1" applyAlignment="1" quotePrefix="1">
      <alignment horizontal="center"/>
      <protection/>
    </xf>
    <xf numFmtId="17" fontId="43" fillId="0" borderId="25" xfId="53" applyNumberFormat="1" applyFont="1" applyBorder="1" applyAlignment="1">
      <alignment horizontal="center"/>
      <protection/>
    </xf>
    <xf numFmtId="0" fontId="40" fillId="33" borderId="26" xfId="53" applyFont="1" applyFill="1" applyBorder="1" applyAlignment="1">
      <alignment horizontal="center" vertical="center" wrapText="1"/>
      <protection/>
    </xf>
    <xf numFmtId="0" fontId="40" fillId="33" borderId="27" xfId="53" applyFont="1" applyFill="1" applyBorder="1" applyAlignment="1">
      <alignment horizontal="center" vertical="center" wrapText="1"/>
      <protection/>
    </xf>
    <xf numFmtId="0" fontId="40" fillId="33" borderId="28" xfId="53" applyFont="1" applyFill="1" applyBorder="1" applyAlignment="1">
      <alignment horizontal="center" vertical="center" wrapText="1"/>
      <protection/>
    </xf>
    <xf numFmtId="0" fontId="40" fillId="33" borderId="29" xfId="53" applyFont="1" applyFill="1" applyBorder="1" applyAlignment="1">
      <alignment horizontal="center" vertical="center" wrapText="1"/>
      <protection/>
    </xf>
    <xf numFmtId="0" fontId="33" fillId="33" borderId="30" xfId="53" applyFont="1" applyFill="1" applyBorder="1" applyAlignment="1">
      <alignment horizontal="center" vertical="center" wrapText="1"/>
      <protection/>
    </xf>
    <xf numFmtId="0" fontId="33" fillId="33" borderId="31" xfId="53" applyFont="1" applyFill="1" applyBorder="1" applyAlignment="1">
      <alignment horizontal="center" vertical="center" wrapText="1"/>
      <protection/>
    </xf>
    <xf numFmtId="0" fontId="33" fillId="33" borderId="32" xfId="53" applyFont="1" applyFill="1" applyBorder="1" applyAlignment="1">
      <alignment horizontal="center" vertical="center" wrapText="1"/>
      <protection/>
    </xf>
    <xf numFmtId="0" fontId="33" fillId="33" borderId="27" xfId="53" applyFont="1" applyFill="1" applyBorder="1" applyAlignment="1">
      <alignment horizontal="center" vertical="center" wrapText="1"/>
      <protection/>
    </xf>
    <xf numFmtId="0" fontId="33" fillId="33" borderId="33" xfId="53" applyFont="1" applyFill="1" applyBorder="1" applyAlignment="1">
      <alignment horizontal="center" vertical="center" wrapText="1"/>
      <protection/>
    </xf>
    <xf numFmtId="0" fontId="33" fillId="33" borderId="28" xfId="53" applyFont="1" applyFill="1" applyBorder="1" applyAlignment="1">
      <alignment horizontal="center" vertical="center" wrapText="1"/>
      <protection/>
    </xf>
    <xf numFmtId="0" fontId="33" fillId="33" borderId="34" xfId="53" applyFont="1" applyFill="1" applyBorder="1" applyAlignment="1">
      <alignment horizontal="center" vertical="center" wrapText="1"/>
      <protection/>
    </xf>
    <xf numFmtId="0" fontId="33" fillId="33" borderId="35" xfId="53" applyFont="1" applyFill="1" applyBorder="1" applyAlignment="1">
      <alignment horizontal="center" vertical="center" wrapText="1"/>
      <protection/>
    </xf>
    <xf numFmtId="0" fontId="33" fillId="33" borderId="36" xfId="53" applyFont="1" applyFill="1" applyBorder="1" applyAlignment="1">
      <alignment horizontal="center" vertical="center" wrapText="1"/>
      <protection/>
    </xf>
    <xf numFmtId="0" fontId="33" fillId="33" borderId="37" xfId="53" applyFont="1" applyFill="1" applyBorder="1" applyAlignment="1">
      <alignment horizontal="center" vertical="center" wrapText="1"/>
      <protection/>
    </xf>
    <xf numFmtId="0" fontId="33" fillId="33" borderId="38" xfId="53" applyFont="1" applyFill="1" applyBorder="1" applyAlignment="1">
      <alignment horizontal="center" vertical="center" wrapText="1"/>
      <protection/>
    </xf>
    <xf numFmtId="0" fontId="8" fillId="49" borderId="29" xfId="53" applyFont="1" applyFill="1" applyBorder="1" applyAlignment="1">
      <alignment horizontal="center" vertical="center" wrapText="1"/>
      <protection/>
    </xf>
    <xf numFmtId="0" fontId="8" fillId="33" borderId="29" xfId="53" applyFont="1" applyFill="1" applyBorder="1" applyAlignment="1">
      <alignment horizontal="center" vertical="center" wrapText="1"/>
      <protection/>
    </xf>
    <xf numFmtId="0" fontId="40" fillId="33" borderId="39" xfId="53" applyFont="1" applyFill="1" applyBorder="1" applyAlignment="1">
      <alignment horizontal="center" vertical="center" wrapText="1"/>
      <protection/>
    </xf>
    <xf numFmtId="0" fontId="40" fillId="33" borderId="40" xfId="53" applyFont="1" applyFill="1" applyBorder="1" applyAlignment="1">
      <alignment horizontal="center" vertical="center" wrapText="1"/>
      <protection/>
    </xf>
    <xf numFmtId="0" fontId="40" fillId="33" borderId="41" xfId="53" applyFont="1" applyFill="1" applyBorder="1" applyAlignment="1">
      <alignment horizontal="center" vertical="center" wrapText="1"/>
      <protection/>
    </xf>
    <xf numFmtId="0" fontId="40" fillId="33" borderId="42" xfId="53" applyFont="1" applyFill="1" applyBorder="1" applyAlignment="1">
      <alignment horizontal="center" vertical="center" wrapText="1"/>
      <protection/>
    </xf>
    <xf numFmtId="0" fontId="40" fillId="33" borderId="24" xfId="53" applyFont="1" applyFill="1" applyBorder="1" applyAlignment="1">
      <alignment horizontal="center" vertical="center"/>
      <protection/>
    </xf>
    <xf numFmtId="0" fontId="40" fillId="33" borderId="20" xfId="53" applyFont="1" applyFill="1" applyBorder="1" applyAlignment="1">
      <alignment horizontal="center" vertical="center" wrapText="1"/>
      <protection/>
    </xf>
    <xf numFmtId="0" fontId="40" fillId="33" borderId="10" xfId="53" applyFont="1" applyFill="1" applyBorder="1" applyAlignment="1">
      <alignment horizontal="center" vertical="center" wrapText="1"/>
      <protection/>
    </xf>
    <xf numFmtId="49" fontId="40" fillId="33" borderId="43" xfId="53" applyNumberFormat="1" applyFont="1" applyFill="1" applyBorder="1" applyAlignment="1">
      <alignment horizontal="center" vertical="center" textRotation="90" wrapText="1"/>
      <protection/>
    </xf>
    <xf numFmtId="0" fontId="40" fillId="33" borderId="44" xfId="53" applyFont="1" applyFill="1" applyBorder="1" applyAlignment="1">
      <alignment horizontal="center" vertical="center"/>
      <protection/>
    </xf>
    <xf numFmtId="0" fontId="40" fillId="33" borderId="45" xfId="53" applyFont="1" applyFill="1" applyBorder="1" applyAlignment="1">
      <alignment horizontal="center" vertical="center"/>
      <protection/>
    </xf>
    <xf numFmtId="0" fontId="40" fillId="33" borderId="44" xfId="53" applyFont="1" applyFill="1" applyBorder="1" applyAlignment="1">
      <alignment horizontal="center" vertical="center" wrapText="1"/>
      <protection/>
    </xf>
    <xf numFmtId="0" fontId="40" fillId="33" borderId="46" xfId="53" applyFont="1" applyFill="1" applyBorder="1" applyAlignment="1">
      <alignment horizontal="center" vertical="center" wrapText="1"/>
      <protection/>
    </xf>
    <xf numFmtId="0" fontId="33" fillId="33" borderId="47" xfId="53" applyFont="1" applyFill="1" applyBorder="1" applyAlignment="1">
      <alignment horizontal="center" vertical="center" wrapText="1"/>
      <protection/>
    </xf>
    <xf numFmtId="0" fontId="33" fillId="33" borderId="25" xfId="53" applyFont="1" applyFill="1" applyBorder="1" applyAlignment="1">
      <alignment horizontal="center" vertical="center" wrapText="1"/>
      <protection/>
    </xf>
    <xf numFmtId="0" fontId="33" fillId="33" borderId="48" xfId="53" applyFont="1" applyFill="1" applyBorder="1" applyAlignment="1">
      <alignment horizontal="center" vertical="center" wrapText="1"/>
      <protection/>
    </xf>
    <xf numFmtId="0" fontId="33" fillId="33" borderId="49" xfId="53" applyFont="1" applyFill="1" applyBorder="1" applyAlignment="1">
      <alignment horizontal="center" vertical="center" wrapText="1"/>
      <protection/>
    </xf>
    <xf numFmtId="0" fontId="33" fillId="33" borderId="50" xfId="53" applyFont="1" applyFill="1" applyBorder="1" applyAlignment="1">
      <alignment horizontal="center" vertical="center" wrapText="1"/>
      <protection/>
    </xf>
    <xf numFmtId="0" fontId="33" fillId="33" borderId="51" xfId="53" applyFont="1" applyFill="1" applyBorder="1" applyAlignment="1">
      <alignment horizontal="center" vertical="center" wrapText="1"/>
      <protection/>
    </xf>
    <xf numFmtId="0" fontId="33" fillId="33" borderId="52" xfId="53" applyFont="1" applyFill="1" applyBorder="1" applyAlignment="1">
      <alignment horizontal="center" vertical="center" wrapText="1"/>
      <protection/>
    </xf>
    <xf numFmtId="0" fontId="33" fillId="33" borderId="53" xfId="53" applyFont="1" applyFill="1" applyBorder="1" applyAlignment="1">
      <alignment horizontal="center" vertical="center" wrapText="1"/>
      <protection/>
    </xf>
    <xf numFmtId="0" fontId="8" fillId="49" borderId="42" xfId="53" applyFont="1" applyFill="1" applyBorder="1" applyAlignment="1">
      <alignment horizontal="center" vertical="center" wrapText="1"/>
      <protection/>
    </xf>
    <xf numFmtId="0" fontId="8" fillId="33" borderId="42" xfId="53" applyFont="1" applyFill="1" applyBorder="1" applyAlignment="1">
      <alignment horizontal="center" vertical="center" wrapText="1"/>
      <protection/>
    </xf>
    <xf numFmtId="0" fontId="40" fillId="33" borderId="54" xfId="53" applyFont="1" applyFill="1" applyBorder="1" applyAlignment="1">
      <alignment horizontal="center" vertical="center" wrapText="1"/>
      <protection/>
    </xf>
    <xf numFmtId="0" fontId="40" fillId="33" borderId="55" xfId="53" applyFont="1" applyFill="1" applyBorder="1" applyAlignment="1">
      <alignment horizontal="center" vertical="center" wrapText="1"/>
      <protection/>
    </xf>
    <xf numFmtId="0" fontId="44" fillId="47" borderId="15" xfId="53" applyFont="1" applyFill="1" applyBorder="1" applyAlignment="1">
      <alignment horizontal="center" vertical="center" wrapText="1"/>
      <protection/>
    </xf>
    <xf numFmtId="0" fontId="40" fillId="33" borderId="48" xfId="53" applyFont="1" applyFill="1" applyBorder="1" applyAlignment="1">
      <alignment horizontal="center" vertical="center" wrapText="1"/>
      <protection/>
    </xf>
    <xf numFmtId="0" fontId="40" fillId="33" borderId="12" xfId="53" applyFont="1" applyFill="1" applyBorder="1" applyAlignment="1">
      <alignment horizontal="center" vertical="center"/>
      <protection/>
    </xf>
    <xf numFmtId="0" fontId="40" fillId="47" borderId="12" xfId="53" applyFont="1" applyFill="1" applyBorder="1" applyAlignment="1">
      <alignment horizontal="center" vertical="center" wrapText="1"/>
      <protection/>
    </xf>
    <xf numFmtId="0" fontId="40" fillId="47" borderId="14" xfId="53" applyFont="1" applyFill="1" applyBorder="1" applyAlignment="1">
      <alignment horizontal="center" vertical="center" wrapText="1"/>
      <protection/>
    </xf>
    <xf numFmtId="49" fontId="40" fillId="33" borderId="21" xfId="53" applyNumberFormat="1" applyFont="1" applyFill="1" applyBorder="1" applyAlignment="1">
      <alignment horizontal="center" vertical="center" textRotation="90" wrapText="1"/>
      <protection/>
    </xf>
    <xf numFmtId="0" fontId="40" fillId="47" borderId="56" xfId="53" applyFont="1" applyFill="1" applyBorder="1" applyAlignment="1">
      <alignment horizontal="center" vertical="center" wrapText="1"/>
      <protection/>
    </xf>
    <xf numFmtId="0" fontId="40" fillId="33" borderId="57" xfId="53" applyFont="1" applyFill="1" applyBorder="1" applyAlignment="1">
      <alignment horizontal="center" vertical="center" wrapText="1"/>
      <protection/>
    </xf>
    <xf numFmtId="0" fontId="40" fillId="33" borderId="21" xfId="53" applyFont="1" applyFill="1" applyBorder="1" applyAlignment="1">
      <alignment horizontal="center" vertical="center" wrapText="1"/>
      <protection/>
    </xf>
    <xf numFmtId="0" fontId="40" fillId="33" borderId="58" xfId="53" applyFont="1" applyFill="1" applyBorder="1" applyAlignment="1">
      <alignment horizontal="center" vertical="center" wrapText="1"/>
      <protection/>
    </xf>
    <xf numFmtId="0" fontId="40" fillId="47" borderId="10" xfId="53" applyFont="1" applyFill="1" applyBorder="1" applyAlignment="1">
      <alignment horizontal="center" vertical="center" wrapText="1"/>
      <protection/>
    </xf>
    <xf numFmtId="0" fontId="40" fillId="33" borderId="59" xfId="53" applyFont="1" applyFill="1" applyBorder="1" applyAlignment="1">
      <alignment horizontal="center" vertical="center" wrapText="1"/>
      <protection/>
    </xf>
    <xf numFmtId="0" fontId="40" fillId="33" borderId="20" xfId="53" applyFont="1" applyFill="1" applyBorder="1" applyAlignment="1">
      <alignment horizontal="center" vertical="center" wrapText="1"/>
      <protection/>
    </xf>
    <xf numFmtId="0" fontId="40" fillId="33" borderId="60" xfId="53" applyFont="1" applyFill="1" applyBorder="1" applyAlignment="1">
      <alignment horizontal="center" vertical="center" wrapText="1"/>
      <protection/>
    </xf>
    <xf numFmtId="0" fontId="8" fillId="33" borderId="61" xfId="53" applyFont="1" applyFill="1" applyBorder="1" applyAlignment="1">
      <alignment horizontal="center" vertical="center" wrapText="1"/>
      <protection/>
    </xf>
    <xf numFmtId="0" fontId="8" fillId="33" borderId="62" xfId="53" applyFont="1" applyFill="1" applyBorder="1" applyAlignment="1">
      <alignment horizontal="center" vertical="center" wrapText="1"/>
      <protection/>
    </xf>
    <xf numFmtId="0" fontId="8" fillId="49" borderId="63" xfId="53" applyFont="1" applyFill="1" applyBorder="1" applyAlignment="1">
      <alignment horizontal="center" vertical="center" wrapText="1"/>
      <protection/>
    </xf>
    <xf numFmtId="0" fontId="8" fillId="33" borderId="63" xfId="53" applyFont="1" applyFill="1" applyBorder="1" applyAlignment="1">
      <alignment horizontal="center" vertical="center" wrapText="1"/>
      <protection/>
    </xf>
    <xf numFmtId="0" fontId="34" fillId="0" borderId="43" xfId="53" applyFont="1" applyBorder="1" applyAlignment="1">
      <alignment horizontal="center" vertical="center"/>
      <protection/>
    </xf>
    <xf numFmtId="0" fontId="34" fillId="0" borderId="15" xfId="53" applyFont="1" applyBorder="1" applyAlignment="1">
      <alignment horizontal="center" vertical="center"/>
      <protection/>
    </xf>
    <xf numFmtId="0" fontId="34" fillId="0" borderId="10" xfId="53" applyBorder="1" applyAlignment="1">
      <alignment horizontal="center"/>
      <protection/>
    </xf>
    <xf numFmtId="0" fontId="34" fillId="0" borderId="15" xfId="53" applyBorder="1" applyAlignment="1">
      <alignment horizontal="center"/>
      <protection/>
    </xf>
    <xf numFmtId="0" fontId="34" fillId="0" borderId="12" xfId="53" applyBorder="1" applyAlignment="1">
      <alignment horizontal="center"/>
      <protection/>
    </xf>
    <xf numFmtId="0" fontId="34" fillId="0" borderId="21" xfId="53" applyBorder="1" applyAlignment="1">
      <alignment horizontal="center"/>
      <protection/>
    </xf>
    <xf numFmtId="0" fontId="34" fillId="0" borderId="14" xfId="53" applyBorder="1" applyAlignment="1">
      <alignment horizontal="center"/>
      <protection/>
    </xf>
    <xf numFmtId="0" fontId="34" fillId="47" borderId="21" xfId="53" applyFill="1" applyBorder="1" applyAlignment="1">
      <alignment horizontal="center"/>
      <protection/>
    </xf>
    <xf numFmtId="0" fontId="34" fillId="0" borderId="19" xfId="53" applyFont="1" applyBorder="1" applyAlignment="1">
      <alignment horizontal="center" vertical="center"/>
      <protection/>
    </xf>
    <xf numFmtId="0" fontId="34" fillId="0" borderId="11" xfId="53" applyBorder="1" applyAlignment="1">
      <alignment horizontal="center"/>
      <protection/>
    </xf>
    <xf numFmtId="0" fontId="34" fillId="0" borderId="13" xfId="53" applyBorder="1" applyAlignment="1">
      <alignment horizontal="center"/>
      <protection/>
    </xf>
    <xf numFmtId="0" fontId="34" fillId="47" borderId="15" xfId="53" applyFill="1" applyBorder="1" applyAlignment="1">
      <alignment horizontal="center"/>
      <protection/>
    </xf>
    <xf numFmtId="0" fontId="34" fillId="34" borderId="15" xfId="53" applyFill="1" applyBorder="1" applyAlignment="1">
      <alignment horizontal="center"/>
      <protection/>
    </xf>
    <xf numFmtId="0" fontId="34" fillId="0" borderId="64" xfId="53" applyBorder="1" applyAlignment="1">
      <alignment horizontal="center"/>
      <protection/>
    </xf>
    <xf numFmtId="0" fontId="34" fillId="0" borderId="16" xfId="53" applyBorder="1" applyAlignment="1">
      <alignment horizontal="center"/>
      <protection/>
    </xf>
    <xf numFmtId="0" fontId="34" fillId="0" borderId="18" xfId="53" applyBorder="1" applyAlignment="1">
      <alignment horizontal="center"/>
      <protection/>
    </xf>
    <xf numFmtId="0" fontId="34" fillId="0" borderId="17" xfId="53" applyBorder="1" applyAlignment="1">
      <alignment horizontal="center"/>
      <protection/>
    </xf>
    <xf numFmtId="0" fontId="34" fillId="47" borderId="16" xfId="53" applyFill="1" applyBorder="1" applyAlignment="1">
      <alignment horizontal="center"/>
      <protection/>
    </xf>
    <xf numFmtId="0" fontId="34" fillId="0" borderId="65" xfId="53" applyFont="1" applyBorder="1" applyAlignment="1">
      <alignment horizontal="center" vertical="center"/>
      <protection/>
    </xf>
    <xf numFmtId="0" fontId="34" fillId="0" borderId="14" xfId="53" applyFont="1" applyBorder="1" applyAlignment="1">
      <alignment horizontal="center" vertical="center"/>
      <protection/>
    </xf>
    <xf numFmtId="0" fontId="34" fillId="33" borderId="66" xfId="53" applyFill="1" applyBorder="1" applyAlignment="1">
      <alignment horizontal="center"/>
      <protection/>
    </xf>
    <xf numFmtId="0" fontId="34" fillId="33" borderId="67" xfId="53" applyFill="1" applyBorder="1" applyAlignment="1">
      <alignment horizontal="center"/>
      <protection/>
    </xf>
    <xf numFmtId="0" fontId="34" fillId="33" borderId="68" xfId="53" applyFill="1" applyBorder="1" applyAlignment="1">
      <alignment horizontal="center"/>
      <protection/>
    </xf>
    <xf numFmtId="0" fontId="34" fillId="33" borderId="39" xfId="53" applyFill="1" applyBorder="1" applyAlignment="1">
      <alignment horizontal="center"/>
      <protection/>
    </xf>
    <xf numFmtId="0" fontId="34" fillId="0" borderId="20" xfId="53" applyBorder="1" applyAlignment="1">
      <alignment horizontal="center"/>
      <protection/>
    </xf>
    <xf numFmtId="0" fontId="33" fillId="0" borderId="21" xfId="53" applyFont="1" applyBorder="1" applyAlignment="1">
      <alignment horizontal="center"/>
      <protection/>
    </xf>
    <xf numFmtId="0" fontId="33" fillId="0" borderId="0" xfId="53" applyFont="1" applyBorder="1" applyAlignment="1">
      <alignment horizontal="center"/>
      <protection/>
    </xf>
    <xf numFmtId="0" fontId="33" fillId="0" borderId="16" xfId="53" applyFont="1" applyBorder="1" applyAlignment="1">
      <alignment horizontal="center"/>
      <protection/>
    </xf>
    <xf numFmtId="0" fontId="34" fillId="0" borderId="15" xfId="53" applyFill="1" applyBorder="1" applyAlignment="1">
      <alignment horizontal="center"/>
      <protection/>
    </xf>
    <xf numFmtId="0" fontId="33" fillId="0" borderId="15" xfId="53" applyFont="1" applyFill="1" applyBorder="1" applyAlignment="1">
      <alignment horizontal="center"/>
      <protection/>
    </xf>
    <xf numFmtId="0" fontId="34" fillId="0" borderId="14" xfId="53" applyFill="1" applyBorder="1" applyAlignment="1">
      <alignment horizontal="center"/>
      <protection/>
    </xf>
    <xf numFmtId="0" fontId="34" fillId="47" borderId="14" xfId="53" applyFill="1" applyBorder="1" applyAlignment="1">
      <alignment horizontal="center"/>
      <protection/>
    </xf>
    <xf numFmtId="0" fontId="34" fillId="0" borderId="15" xfId="53" applyFill="1" applyBorder="1">
      <alignment/>
      <protection/>
    </xf>
    <xf numFmtId="0" fontId="33" fillId="0" borderId="15" xfId="53" applyFont="1" applyBorder="1" applyAlignment="1">
      <alignment horizontal="center"/>
      <protection/>
    </xf>
    <xf numFmtId="0" fontId="33" fillId="0" borderId="64" xfId="53" applyFont="1" applyBorder="1" applyAlignment="1">
      <alignment horizontal="center"/>
      <protection/>
    </xf>
    <xf numFmtId="0" fontId="34" fillId="33" borderId="54" xfId="53" applyFill="1" applyBorder="1" applyAlignment="1">
      <alignment horizontal="center"/>
      <protection/>
    </xf>
    <xf numFmtId="0" fontId="34" fillId="0" borderId="19" xfId="53" applyFont="1" applyBorder="1" applyAlignment="1">
      <alignment horizontal="center" vertical="center"/>
      <protection/>
    </xf>
    <xf numFmtId="0" fontId="34" fillId="0" borderId="55" xfId="53" applyFont="1" applyBorder="1" applyAlignment="1">
      <alignment horizontal="center" vertical="center"/>
      <protection/>
    </xf>
    <xf numFmtId="0" fontId="34" fillId="0" borderId="19" xfId="53" applyBorder="1" applyAlignment="1">
      <alignment horizontal="center"/>
      <protection/>
    </xf>
    <xf numFmtId="0" fontId="34" fillId="34" borderId="69" xfId="53" applyFill="1" applyBorder="1" applyAlignment="1">
      <alignment horizontal="center"/>
      <protection/>
    </xf>
    <xf numFmtId="0" fontId="34" fillId="0" borderId="65" xfId="53" applyFont="1" applyBorder="1" applyAlignment="1">
      <alignment horizontal="center" vertical="center"/>
      <protection/>
    </xf>
    <xf numFmtId="0" fontId="34" fillId="0" borderId="70" xfId="53" applyFont="1" applyBorder="1" applyAlignment="1">
      <alignment horizontal="center" vertical="center"/>
      <protection/>
    </xf>
    <xf numFmtId="0" fontId="34" fillId="33" borderId="71" xfId="53" applyFill="1" applyBorder="1" applyAlignment="1">
      <alignment horizontal="center"/>
      <protection/>
    </xf>
    <xf numFmtId="0" fontId="33" fillId="33" borderId="66" xfId="53" applyFont="1" applyFill="1" applyBorder="1" applyAlignment="1">
      <alignment horizontal="center"/>
      <protection/>
    </xf>
    <xf numFmtId="0" fontId="33" fillId="0" borderId="0" xfId="53" applyFont="1" applyFill="1" applyBorder="1" applyAlignment="1">
      <alignment horizontal="center"/>
      <protection/>
    </xf>
    <xf numFmtId="0" fontId="34" fillId="0" borderId="0" xfId="53" applyFill="1">
      <alignment/>
      <protection/>
    </xf>
    <xf numFmtId="0" fontId="45" fillId="40" borderId="14" xfId="53" applyFont="1" applyFill="1" applyBorder="1" applyAlignment="1">
      <alignment horizontal="center"/>
      <protection/>
    </xf>
    <xf numFmtId="0" fontId="45" fillId="40" borderId="11" xfId="53" applyFont="1" applyFill="1" applyBorder="1" applyAlignment="1">
      <alignment horizontal="center"/>
      <protection/>
    </xf>
    <xf numFmtId="0" fontId="45" fillId="40" borderId="13" xfId="53" applyFont="1" applyFill="1" applyBorder="1" applyAlignment="1">
      <alignment horizontal="center"/>
      <protection/>
    </xf>
    <xf numFmtId="0" fontId="33" fillId="0" borderId="0" xfId="53" applyFont="1" applyFill="1" applyBorder="1" applyAlignment="1">
      <alignment/>
      <protection/>
    </xf>
    <xf numFmtId="0" fontId="33" fillId="0" borderId="0" xfId="53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104775</xdr:rowOff>
    </xdr:from>
    <xdr:to>
      <xdr:col>0</xdr:col>
      <xdr:colOff>762000</xdr:colOff>
      <xdr:row>5</xdr:row>
      <xdr:rowOff>0</xdr:rowOff>
    </xdr:to>
    <xdr:pic>
      <xdr:nvPicPr>
        <xdr:cNvPr id="1" name="Picture 1" descr="SEP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4775"/>
          <a:ext cx="533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0</xdr:col>
      <xdr:colOff>1428750</xdr:colOff>
      <xdr:row>4</xdr:row>
      <xdr:rowOff>228600</xdr:rowOff>
    </xdr:to>
    <xdr:pic>
      <xdr:nvPicPr>
        <xdr:cNvPr id="2" name="Picture 2" descr="SEP_Firma_Gris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76200"/>
          <a:ext cx="1390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104775</xdr:rowOff>
    </xdr:from>
    <xdr:to>
      <xdr:col>0</xdr:col>
      <xdr:colOff>762000</xdr:colOff>
      <xdr:row>4</xdr:row>
      <xdr:rowOff>219075</xdr:rowOff>
    </xdr:to>
    <xdr:pic>
      <xdr:nvPicPr>
        <xdr:cNvPr id="1" name="Picture 1" descr="SEP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4775"/>
          <a:ext cx="533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0</xdr:rowOff>
    </xdr:from>
    <xdr:to>
      <xdr:col>2</xdr:col>
      <xdr:colOff>47625</xdr:colOff>
      <xdr:row>6</xdr:row>
      <xdr:rowOff>47625</xdr:rowOff>
    </xdr:to>
    <xdr:pic>
      <xdr:nvPicPr>
        <xdr:cNvPr id="2" name="Picture 2" descr="SEP_Firma_Gris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0"/>
          <a:ext cx="17145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123825</xdr:colOff>
      <xdr:row>7</xdr:row>
      <xdr:rowOff>238125</xdr:rowOff>
    </xdr:from>
    <xdr:to>
      <xdr:col>27</xdr:col>
      <xdr:colOff>657225</xdr:colOff>
      <xdr:row>17</xdr:row>
      <xdr:rowOff>0</xdr:rowOff>
    </xdr:to>
    <xdr:sp>
      <xdr:nvSpPr>
        <xdr:cNvPr id="1" name="1 Llamada con línea 1"/>
        <xdr:cNvSpPr>
          <a:spLocks/>
        </xdr:cNvSpPr>
      </xdr:nvSpPr>
      <xdr:spPr>
        <a:xfrm>
          <a:off x="16297275" y="2676525"/>
          <a:ext cx="1295400" cy="2238375"/>
        </a:xfrm>
        <a:prstGeom prst="borderCallout1">
          <a:avLst>
            <a:gd name="adj1" fmla="val -120777"/>
            <a:gd name="adj2" fmla="val -65430"/>
            <a:gd name="adj3" fmla="val -51435"/>
            <a:gd name="adj4" fmla="val -2736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CAMBIO EN FORMATO, PARA EL PERIODO MAYO-AGOSTO DE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PageLayoutView="0" workbookViewId="0" topLeftCell="A1">
      <selection activeCell="A7" sqref="A7:W7"/>
    </sheetView>
  </sheetViews>
  <sheetFormatPr defaultColWidth="11.421875" defaultRowHeight="15"/>
  <cols>
    <col min="1" max="1" width="23.57421875" style="0" customWidth="1"/>
    <col min="2" max="23" width="5.28125" style="0" customWidth="1"/>
    <col min="24" max="24" width="11.8515625" style="0" customWidth="1"/>
    <col min="25" max="25" width="7.28125" style="0" customWidth="1"/>
    <col min="26" max="26" width="0.85546875" style="0" customWidth="1"/>
    <col min="27" max="27" width="9.7109375" style="0" customWidth="1"/>
    <col min="28" max="28" width="22.28125" style="0" customWidth="1"/>
    <col min="29" max="29" width="6.7109375" style="0" customWidth="1"/>
  </cols>
  <sheetData>
    <row r="1" spans="1:29" ht="17.2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1"/>
      <c r="Y1" s="1"/>
      <c r="Z1" s="1"/>
      <c r="AA1" s="1"/>
      <c r="AB1" s="1"/>
      <c r="AC1" s="1"/>
    </row>
    <row r="2" spans="1:29" ht="13.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1"/>
      <c r="Y2" s="1"/>
      <c r="Z2" s="1"/>
      <c r="AA2" s="1"/>
      <c r="AB2" s="1"/>
      <c r="AC2" s="1"/>
    </row>
    <row r="3" spans="1:29" ht="11.25" customHeight="1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1"/>
      <c r="Y3" s="1"/>
      <c r="Z3" s="1"/>
      <c r="AA3" s="1"/>
      <c r="AB3" s="1"/>
      <c r="AC3" s="1"/>
    </row>
    <row r="4" spans="1:29" ht="16.5" customHeight="1">
      <c r="A4" s="51" t="s">
        <v>32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1"/>
      <c r="Y4" s="1"/>
      <c r="Z4" s="1"/>
      <c r="AA4" s="1"/>
      <c r="AB4" s="1"/>
      <c r="AC4" s="1"/>
    </row>
    <row r="5" spans="1:23" ht="18.75" customHeight="1">
      <c r="A5" s="50" t="s">
        <v>31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</row>
    <row r="6" spans="1:29" ht="6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Q6" s="4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5" customHeight="1">
      <c r="A7" s="52" t="s">
        <v>22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"/>
      <c r="Y7" s="5"/>
      <c r="Z7" s="5"/>
      <c r="AA7" s="5"/>
      <c r="AB7" s="5"/>
      <c r="AC7" s="5"/>
    </row>
    <row r="8" spans="1:29" ht="6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6"/>
      <c r="Q8" s="6"/>
      <c r="R8" s="1"/>
      <c r="S8" s="1"/>
      <c r="T8" s="1"/>
      <c r="U8" s="1"/>
      <c r="V8" s="1"/>
      <c r="W8" s="7"/>
      <c r="X8" s="1"/>
      <c r="Y8" s="1"/>
      <c r="Z8" s="1"/>
      <c r="AA8" s="1"/>
      <c r="AB8" s="1"/>
      <c r="AC8" s="1"/>
    </row>
    <row r="9" spans="1:29" ht="15" customHeight="1">
      <c r="A9" s="54" t="s">
        <v>3</v>
      </c>
      <c r="B9" s="55"/>
      <c r="C9" s="55"/>
      <c r="D9" s="56"/>
      <c r="E9" s="8" t="s">
        <v>28</v>
      </c>
      <c r="F9" s="8"/>
      <c r="G9" s="8"/>
      <c r="H9" s="8"/>
      <c r="I9" s="8"/>
      <c r="J9" s="8"/>
      <c r="K9" s="8"/>
      <c r="L9" s="8"/>
      <c r="M9" s="8"/>
      <c r="N9" s="8"/>
      <c r="O9" s="8"/>
      <c r="P9" s="9"/>
      <c r="Q9" s="9"/>
      <c r="R9" s="10"/>
      <c r="S9" s="10"/>
      <c r="T9" s="10"/>
      <c r="U9" s="10"/>
      <c r="V9" s="10"/>
      <c r="W9" s="11"/>
      <c r="X9" s="12"/>
      <c r="Y9" s="12"/>
      <c r="Z9" s="13"/>
      <c r="AA9" s="12"/>
      <c r="AB9" s="12"/>
      <c r="AC9" s="12"/>
    </row>
    <row r="10" spans="1:29" ht="36" customHeight="1">
      <c r="A10" s="57" t="s">
        <v>4</v>
      </c>
      <c r="B10" s="58"/>
      <c r="C10" s="58"/>
      <c r="D10" s="5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  <c r="Q10" s="9"/>
      <c r="R10" s="14"/>
      <c r="S10" s="14"/>
      <c r="T10" s="14"/>
      <c r="U10" s="14"/>
      <c r="V10" s="14"/>
      <c r="W10" s="15"/>
      <c r="X10" s="16"/>
      <c r="Y10" s="16"/>
      <c r="Z10" s="13"/>
      <c r="AA10" s="16"/>
      <c r="AB10" s="16"/>
      <c r="AC10" s="16"/>
    </row>
    <row r="11" spans="1:29" ht="15" customHeight="1">
      <c r="A11" s="54" t="s">
        <v>5</v>
      </c>
      <c r="B11" s="55"/>
      <c r="C11" s="55"/>
      <c r="D11" s="56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  <c r="Q11" s="9"/>
      <c r="R11" s="17"/>
      <c r="S11" s="17"/>
      <c r="T11" s="17"/>
      <c r="U11" s="17"/>
      <c r="V11" s="17"/>
      <c r="W11" s="18"/>
      <c r="X11" s="19"/>
      <c r="Y11" s="20"/>
      <c r="Z11" s="19"/>
      <c r="AA11" s="19"/>
      <c r="AB11" s="19"/>
      <c r="AC11" s="21"/>
    </row>
    <row r="12" spans="1:29" ht="6" customHeight="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24"/>
      <c r="P12" s="25"/>
      <c r="Q12" s="25"/>
      <c r="R12" s="19"/>
      <c r="S12" s="19"/>
      <c r="T12" s="19"/>
      <c r="U12" s="19"/>
      <c r="V12" s="19"/>
      <c r="W12" s="26"/>
      <c r="X12" s="19"/>
      <c r="Y12" s="20"/>
      <c r="Z12" s="19"/>
      <c r="AA12" s="19"/>
      <c r="AB12" s="19"/>
      <c r="AC12" s="21"/>
    </row>
    <row r="13" spans="1:29" ht="15">
      <c r="A13" s="27" t="s">
        <v>6</v>
      </c>
      <c r="B13" s="27" t="s">
        <v>7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19"/>
      <c r="Y13" s="20"/>
      <c r="Z13" s="19"/>
      <c r="AA13" s="19"/>
      <c r="AB13" s="19"/>
      <c r="AC13" s="21"/>
    </row>
    <row r="14" spans="2:29" ht="9.75" customHeight="1">
      <c r="B14" s="30" t="s">
        <v>8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19"/>
      <c r="Y14" s="20"/>
      <c r="Z14" s="19"/>
      <c r="AA14" s="19"/>
      <c r="AB14" s="19"/>
      <c r="AC14" s="21"/>
    </row>
    <row r="15" spans="1:29" ht="18" customHeight="1">
      <c r="A15" s="31"/>
      <c r="B15" s="30" t="s">
        <v>33</v>
      </c>
      <c r="C15" s="30"/>
      <c r="D15" s="30" t="s">
        <v>34</v>
      </c>
      <c r="E15" s="30"/>
      <c r="F15" s="30" t="s">
        <v>35</v>
      </c>
      <c r="G15" s="30"/>
      <c r="H15" s="30" t="s">
        <v>36</v>
      </c>
      <c r="I15" s="30"/>
      <c r="J15" s="30" t="s">
        <v>37</v>
      </c>
      <c r="K15" s="30"/>
      <c r="L15" s="45" t="s">
        <v>38</v>
      </c>
      <c r="M15" s="46"/>
      <c r="N15" s="30" t="s">
        <v>39</v>
      </c>
      <c r="O15" s="30"/>
      <c r="P15" s="45" t="s">
        <v>40</v>
      </c>
      <c r="Q15" s="46"/>
      <c r="R15" s="45" t="s">
        <v>41</v>
      </c>
      <c r="S15" s="46"/>
      <c r="T15" s="30" t="s">
        <v>42</v>
      </c>
      <c r="U15" s="30"/>
      <c r="V15" s="45" t="s">
        <v>9</v>
      </c>
      <c r="W15" s="46"/>
      <c r="X15" s="19"/>
      <c r="Y15" s="20"/>
      <c r="Z15" s="19"/>
      <c r="AA15" s="19"/>
      <c r="AB15" s="19"/>
      <c r="AC15" s="21"/>
    </row>
    <row r="16" spans="1:29" ht="13.5" customHeight="1">
      <c r="A16" s="31"/>
      <c r="B16" s="32" t="s">
        <v>10</v>
      </c>
      <c r="C16" s="32" t="s">
        <v>11</v>
      </c>
      <c r="D16" s="32" t="s">
        <v>10</v>
      </c>
      <c r="E16" s="32" t="s">
        <v>11</v>
      </c>
      <c r="F16" s="32" t="s">
        <v>10</v>
      </c>
      <c r="G16" s="32" t="s">
        <v>11</v>
      </c>
      <c r="H16" s="32" t="s">
        <v>10</v>
      </c>
      <c r="I16" s="32" t="s">
        <v>11</v>
      </c>
      <c r="J16" s="32" t="s">
        <v>10</v>
      </c>
      <c r="K16" s="32" t="s">
        <v>11</v>
      </c>
      <c r="L16" s="32" t="s">
        <v>10</v>
      </c>
      <c r="M16" s="32" t="s">
        <v>11</v>
      </c>
      <c r="N16" s="32" t="s">
        <v>10</v>
      </c>
      <c r="O16" s="32" t="s">
        <v>11</v>
      </c>
      <c r="P16" s="32" t="s">
        <v>10</v>
      </c>
      <c r="Q16" s="32" t="s">
        <v>11</v>
      </c>
      <c r="R16" s="32" t="s">
        <v>10</v>
      </c>
      <c r="S16" s="32" t="s">
        <v>11</v>
      </c>
      <c r="T16" s="32" t="s">
        <v>10</v>
      </c>
      <c r="U16" s="32" t="s">
        <v>11</v>
      </c>
      <c r="V16" s="32" t="s">
        <v>10</v>
      </c>
      <c r="W16" s="30" t="s">
        <v>11</v>
      </c>
      <c r="X16" s="19"/>
      <c r="Y16" s="20"/>
      <c r="Z16" s="19"/>
      <c r="AA16" s="19"/>
      <c r="AB16" s="19"/>
      <c r="AC16" s="21"/>
    </row>
    <row r="17" spans="1:29" ht="34.5" customHeight="1">
      <c r="A17" s="33" t="s">
        <v>30</v>
      </c>
      <c r="B17" s="60">
        <f>SUM(B20:B27)</f>
        <v>0</v>
      </c>
      <c r="C17" s="60">
        <f>SUM(C20:C27)</f>
        <v>0</v>
      </c>
      <c r="D17" s="60">
        <f>+D28+D19</f>
        <v>0</v>
      </c>
      <c r="E17" s="60">
        <f>+E28+E19</f>
        <v>0</v>
      </c>
      <c r="F17" s="60">
        <f>SUM(F20:F27)</f>
        <v>331</v>
      </c>
      <c r="G17" s="60">
        <f>SUM(G20:G27)</f>
        <v>250</v>
      </c>
      <c r="H17" s="60">
        <f>SUM(H20:H27)</f>
        <v>0</v>
      </c>
      <c r="I17" s="60">
        <f>SUM(I20:I27)</f>
        <v>0</v>
      </c>
      <c r="J17" s="60">
        <f>+J28+J19</f>
        <v>0</v>
      </c>
      <c r="K17" s="60">
        <f>+K28+K19</f>
        <v>0</v>
      </c>
      <c r="L17" s="60">
        <f>SUM(L20:L27)</f>
        <v>260</v>
      </c>
      <c r="M17" s="60">
        <f>SUM(M20:M27)</f>
        <v>171</v>
      </c>
      <c r="N17" s="60">
        <f aca="true" t="shared" si="0" ref="N17:U17">+N28+N19</f>
        <v>0</v>
      </c>
      <c r="O17" s="60">
        <f t="shared" si="0"/>
        <v>0</v>
      </c>
      <c r="P17" s="60">
        <f t="shared" si="0"/>
        <v>0</v>
      </c>
      <c r="Q17" s="60">
        <f t="shared" si="0"/>
        <v>0</v>
      </c>
      <c r="R17" s="60">
        <f t="shared" si="0"/>
        <v>0</v>
      </c>
      <c r="S17" s="60">
        <f t="shared" si="0"/>
        <v>0</v>
      </c>
      <c r="T17" s="60">
        <f t="shared" si="0"/>
        <v>0</v>
      </c>
      <c r="U17" s="60">
        <f t="shared" si="0"/>
        <v>0</v>
      </c>
      <c r="V17" s="60">
        <f>F17+L17</f>
        <v>591</v>
      </c>
      <c r="W17" s="60">
        <f>G17+M17</f>
        <v>421</v>
      </c>
      <c r="X17" s="19"/>
      <c r="Y17" s="61"/>
      <c r="Z17" s="19"/>
      <c r="AA17" s="19"/>
      <c r="AB17" s="19"/>
      <c r="AC17" s="21"/>
    </row>
    <row r="18" spans="1:29" ht="4.5" customHeight="1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19"/>
      <c r="Y18" s="20"/>
      <c r="Z18" s="19"/>
      <c r="AA18" s="19"/>
      <c r="AB18" s="19"/>
      <c r="AC18" s="21"/>
    </row>
    <row r="19" spans="1:29" ht="15" customHeight="1">
      <c r="A19" s="62" t="s">
        <v>43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63"/>
      <c r="W19" s="63"/>
      <c r="X19" s="19"/>
      <c r="Y19" s="20"/>
      <c r="Z19" s="19"/>
      <c r="AA19" s="19"/>
      <c r="AB19" s="19"/>
      <c r="AC19" s="21"/>
    </row>
    <row r="20" spans="1:29" ht="15" customHeight="1">
      <c r="A20" s="38" t="s">
        <v>44</v>
      </c>
      <c r="B20" s="34">
        <v>0</v>
      </c>
      <c r="C20" s="34">
        <v>0</v>
      </c>
      <c r="D20" s="34">
        <v>0</v>
      </c>
      <c r="E20" s="34">
        <v>0</v>
      </c>
      <c r="F20" s="34">
        <v>40</v>
      </c>
      <c r="G20" s="34">
        <v>39</v>
      </c>
      <c r="H20" s="34">
        <v>0</v>
      </c>
      <c r="I20" s="34">
        <v>0</v>
      </c>
      <c r="J20" s="34">
        <v>0</v>
      </c>
      <c r="K20" s="34">
        <v>0</v>
      </c>
      <c r="L20" s="64">
        <v>18</v>
      </c>
      <c r="M20" s="65">
        <v>33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60">
        <f>F20+L20</f>
        <v>58</v>
      </c>
      <c r="W20" s="60">
        <f>G20+M20</f>
        <v>72</v>
      </c>
      <c r="X20" s="44">
        <f>SUM(V20:W20)</f>
        <v>130</v>
      </c>
      <c r="Y20" s="20"/>
      <c r="Z20" s="19"/>
      <c r="AA20" s="19"/>
      <c r="AB20" s="19"/>
      <c r="AC20" s="21"/>
    </row>
    <row r="21" spans="1:29" ht="15" customHeight="1">
      <c r="A21" s="38" t="s">
        <v>52</v>
      </c>
      <c r="B21" s="34">
        <v>0</v>
      </c>
      <c r="C21" s="34">
        <v>0</v>
      </c>
      <c r="D21" s="34">
        <v>0</v>
      </c>
      <c r="E21" s="34">
        <v>0</v>
      </c>
      <c r="F21" s="64">
        <v>13</v>
      </c>
      <c r="G21" s="65">
        <v>17</v>
      </c>
      <c r="H21" s="34">
        <v>0</v>
      </c>
      <c r="I21" s="34">
        <v>0</v>
      </c>
      <c r="J21" s="34">
        <v>0</v>
      </c>
      <c r="K21" s="34">
        <v>0</v>
      </c>
      <c r="L21" s="64">
        <v>22</v>
      </c>
      <c r="M21" s="65">
        <v>17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60">
        <f aca="true" t="shared" si="1" ref="V21:W27">F21+L21</f>
        <v>35</v>
      </c>
      <c r="W21" s="60">
        <f t="shared" si="1"/>
        <v>34</v>
      </c>
      <c r="X21" s="44">
        <f aca="true" t="shared" si="2" ref="X21:X27">SUM(V21:W21)</f>
        <v>69</v>
      </c>
      <c r="Y21" s="20"/>
      <c r="Z21" s="19"/>
      <c r="AA21" s="19"/>
      <c r="AB21" s="19"/>
      <c r="AC21" s="21"/>
    </row>
    <row r="22" spans="1:29" ht="15" customHeight="1">
      <c r="A22" s="38" t="s">
        <v>53</v>
      </c>
      <c r="B22" s="34">
        <v>0</v>
      </c>
      <c r="C22" s="34">
        <v>0</v>
      </c>
      <c r="D22" s="34">
        <v>0</v>
      </c>
      <c r="E22" s="34">
        <v>0</v>
      </c>
      <c r="F22" s="64">
        <v>67</v>
      </c>
      <c r="G22" s="65">
        <v>69</v>
      </c>
      <c r="H22" s="34">
        <v>0</v>
      </c>
      <c r="I22" s="34">
        <v>0</v>
      </c>
      <c r="J22" s="34">
        <v>0</v>
      </c>
      <c r="K22" s="34">
        <v>0</v>
      </c>
      <c r="L22" s="65">
        <v>34</v>
      </c>
      <c r="M22" s="65">
        <v>69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60">
        <f t="shared" si="1"/>
        <v>101</v>
      </c>
      <c r="W22" s="60">
        <f t="shared" si="1"/>
        <v>138</v>
      </c>
      <c r="X22" s="44">
        <f t="shared" si="2"/>
        <v>239</v>
      </c>
      <c r="Y22" s="20"/>
      <c r="Z22" s="19"/>
      <c r="AA22" s="19"/>
      <c r="AB22" s="19"/>
      <c r="AC22" s="21"/>
    </row>
    <row r="23" spans="1:29" ht="15" customHeight="1">
      <c r="A23" s="39" t="s">
        <v>26</v>
      </c>
      <c r="B23" s="34">
        <v>0</v>
      </c>
      <c r="C23" s="34">
        <v>0</v>
      </c>
      <c r="D23" s="34">
        <v>0</v>
      </c>
      <c r="E23" s="34">
        <v>0</v>
      </c>
      <c r="F23" s="64">
        <v>23</v>
      </c>
      <c r="G23" s="65">
        <v>24</v>
      </c>
      <c r="H23" s="34">
        <v>0</v>
      </c>
      <c r="I23" s="34">
        <v>0</v>
      </c>
      <c r="J23" s="34">
        <v>0</v>
      </c>
      <c r="K23" s="34">
        <v>0</v>
      </c>
      <c r="L23" s="65">
        <v>11</v>
      </c>
      <c r="M23" s="65">
        <v>25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60">
        <f t="shared" si="1"/>
        <v>34</v>
      </c>
      <c r="W23" s="60">
        <f t="shared" si="1"/>
        <v>49</v>
      </c>
      <c r="X23" s="44">
        <f t="shared" si="2"/>
        <v>83</v>
      </c>
      <c r="Y23" s="20"/>
      <c r="Z23" s="19"/>
      <c r="AA23" s="19"/>
      <c r="AB23" s="19"/>
      <c r="AC23" s="21"/>
    </row>
    <row r="24" spans="1:29" ht="15" customHeight="1">
      <c r="A24" s="39" t="s">
        <v>47</v>
      </c>
      <c r="B24" s="34">
        <v>0</v>
      </c>
      <c r="C24" s="34">
        <v>0</v>
      </c>
      <c r="D24" s="34">
        <v>0</v>
      </c>
      <c r="E24" s="34">
        <v>0</v>
      </c>
      <c r="F24" s="64">
        <v>59</v>
      </c>
      <c r="G24" s="65">
        <v>4</v>
      </c>
      <c r="H24" s="34">
        <v>0</v>
      </c>
      <c r="I24" s="34">
        <v>0</v>
      </c>
      <c r="J24" s="34">
        <v>0</v>
      </c>
      <c r="K24" s="34">
        <v>0</v>
      </c>
      <c r="L24" s="65">
        <v>34</v>
      </c>
      <c r="M24" s="65">
        <v>1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60">
        <f t="shared" si="1"/>
        <v>93</v>
      </c>
      <c r="W24" s="60">
        <f t="shared" si="1"/>
        <v>5</v>
      </c>
      <c r="X24" s="66">
        <f t="shared" si="2"/>
        <v>98</v>
      </c>
      <c r="Y24" s="20"/>
      <c r="Z24" s="19"/>
      <c r="AA24" s="19"/>
      <c r="AB24" s="19"/>
      <c r="AC24" s="21"/>
    </row>
    <row r="25" spans="1:29" ht="15" customHeight="1">
      <c r="A25" s="39" t="s">
        <v>48</v>
      </c>
      <c r="B25" s="34">
        <v>0</v>
      </c>
      <c r="C25" s="34">
        <v>0</v>
      </c>
      <c r="D25" s="34">
        <v>0</v>
      </c>
      <c r="E25" s="34">
        <v>0</v>
      </c>
      <c r="F25" s="64">
        <v>93</v>
      </c>
      <c r="G25" s="65">
        <v>4</v>
      </c>
      <c r="H25" s="34">
        <v>0</v>
      </c>
      <c r="I25" s="34">
        <v>0</v>
      </c>
      <c r="J25" s="34">
        <v>0</v>
      </c>
      <c r="K25" s="34">
        <v>0</v>
      </c>
      <c r="L25" s="65">
        <v>59</v>
      </c>
      <c r="M25" s="65">
        <v>1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60">
        <f t="shared" si="1"/>
        <v>152</v>
      </c>
      <c r="W25" s="60">
        <f t="shared" si="1"/>
        <v>5</v>
      </c>
      <c r="X25" s="66">
        <f t="shared" si="2"/>
        <v>157</v>
      </c>
      <c r="Y25" s="61">
        <f>SUM(X24:X25)</f>
        <v>255</v>
      </c>
      <c r="Z25" s="19"/>
      <c r="AA25" s="19"/>
      <c r="AB25" s="19"/>
      <c r="AC25" s="21"/>
    </row>
    <row r="26" spans="1:29" ht="45" customHeight="1">
      <c r="A26" s="39" t="s">
        <v>49</v>
      </c>
      <c r="B26" s="34">
        <v>0</v>
      </c>
      <c r="C26" s="34">
        <v>0</v>
      </c>
      <c r="D26" s="34">
        <v>0</v>
      </c>
      <c r="E26" s="34">
        <v>0</v>
      </c>
      <c r="F26" s="34">
        <v>24</v>
      </c>
      <c r="G26" s="34">
        <v>33</v>
      </c>
      <c r="H26" s="34">
        <v>0</v>
      </c>
      <c r="I26" s="34">
        <v>0</v>
      </c>
      <c r="J26" s="34">
        <v>0</v>
      </c>
      <c r="K26" s="34">
        <v>0</v>
      </c>
      <c r="L26" s="65">
        <v>41</v>
      </c>
      <c r="M26" s="65">
        <v>17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60">
        <f t="shared" si="1"/>
        <v>65</v>
      </c>
      <c r="W26" s="60">
        <f t="shared" si="1"/>
        <v>50</v>
      </c>
      <c r="X26" s="66">
        <f t="shared" si="2"/>
        <v>115</v>
      </c>
      <c r="Y26" s="20"/>
      <c r="Z26" s="19"/>
      <c r="AA26" s="19"/>
      <c r="AB26" s="19"/>
      <c r="AC26" s="21"/>
    </row>
    <row r="27" spans="1:29" ht="42" customHeight="1">
      <c r="A27" s="39" t="s">
        <v>50</v>
      </c>
      <c r="B27" s="34">
        <v>0</v>
      </c>
      <c r="C27" s="34">
        <v>0</v>
      </c>
      <c r="D27" s="34">
        <v>0</v>
      </c>
      <c r="E27" s="34">
        <v>0</v>
      </c>
      <c r="F27" s="34">
        <v>12</v>
      </c>
      <c r="G27" s="34">
        <v>60</v>
      </c>
      <c r="H27" s="34">
        <v>0</v>
      </c>
      <c r="I27" s="34">
        <v>0</v>
      </c>
      <c r="J27" s="34">
        <v>0</v>
      </c>
      <c r="K27" s="34">
        <v>0</v>
      </c>
      <c r="L27" s="65">
        <v>41</v>
      </c>
      <c r="M27" s="65">
        <v>8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60">
        <f t="shared" si="1"/>
        <v>53</v>
      </c>
      <c r="W27" s="60">
        <f t="shared" si="1"/>
        <v>68</v>
      </c>
      <c r="X27" s="66">
        <f t="shared" si="2"/>
        <v>121</v>
      </c>
      <c r="Y27" s="61">
        <f>X26+X27</f>
        <v>236</v>
      </c>
      <c r="Z27" s="19"/>
      <c r="AA27" s="19"/>
      <c r="AB27" s="19"/>
      <c r="AC27" s="21"/>
    </row>
    <row r="28" spans="1:29" s="77" customFormat="1" ht="18.75" customHeight="1">
      <c r="A28" s="67" t="s">
        <v>51</v>
      </c>
      <c r="B28" s="68">
        <f>SUM(B20:C27)</f>
        <v>0</v>
      </c>
      <c r="C28" s="68"/>
      <c r="D28" s="69">
        <f>SUM(D20:D27)</f>
        <v>0</v>
      </c>
      <c r="E28" s="68">
        <f>SUM(E20:E27)</f>
        <v>0</v>
      </c>
      <c r="F28" s="70">
        <f>F17+G17</f>
        <v>581</v>
      </c>
      <c r="G28" s="71"/>
      <c r="H28" s="68">
        <f>SUM(H20:I27)</f>
        <v>0</v>
      </c>
      <c r="I28" s="68"/>
      <c r="J28" s="69">
        <f>SUM(J20:J27)</f>
        <v>0</v>
      </c>
      <c r="K28" s="72">
        <f>SUM(K20:K27)</f>
        <v>0</v>
      </c>
      <c r="L28" s="70">
        <f>L17+M17</f>
        <v>431</v>
      </c>
      <c r="M28" s="71"/>
      <c r="N28" s="73">
        <f>SUM(N20:N27)</f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69">
        <f>SUM(V20:V27)</f>
        <v>591</v>
      </c>
      <c r="W28" s="72">
        <f>SUM(W20:W27)</f>
        <v>421</v>
      </c>
      <c r="X28" s="74"/>
      <c r="Y28" s="75"/>
      <c r="Z28" s="74"/>
      <c r="AA28" s="74"/>
      <c r="AB28" s="74"/>
      <c r="AC28" s="76"/>
    </row>
    <row r="29" spans="1:29" ht="15" customHeight="1">
      <c r="A29" s="38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78">
        <f>V28+W28</f>
        <v>1012</v>
      </c>
      <c r="W29" s="79"/>
      <c r="X29" s="19"/>
      <c r="Y29" s="20"/>
      <c r="Z29" s="19"/>
      <c r="AA29" s="19"/>
      <c r="AB29" s="19"/>
      <c r="AC29" s="21"/>
    </row>
    <row r="30" spans="1:29" ht="15" customHeight="1">
      <c r="A30" s="38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19"/>
      <c r="Y30" s="20"/>
      <c r="Z30" s="19"/>
      <c r="AA30" s="19"/>
      <c r="AB30" s="19"/>
      <c r="AC30" s="21"/>
    </row>
    <row r="31" spans="1:23" ht="15" customHeight="1">
      <c r="A31" s="38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3" ht="15">
      <c r="A33" s="41" t="s">
        <v>12</v>
      </c>
    </row>
  </sheetData>
  <sheetProtection/>
  <mergeCells count="16">
    <mergeCell ref="V15:W15"/>
    <mergeCell ref="F28:G28"/>
    <mergeCell ref="L28:M28"/>
    <mergeCell ref="V29:W29"/>
    <mergeCell ref="A9:D9"/>
    <mergeCell ref="A10:D10"/>
    <mergeCell ref="A11:D11"/>
    <mergeCell ref="L15:M15"/>
    <mergeCell ref="P15:Q15"/>
    <mergeCell ref="R15:S15"/>
    <mergeCell ref="A1:W1"/>
    <mergeCell ref="A2:W2"/>
    <mergeCell ref="A3:W3"/>
    <mergeCell ref="A4:W4"/>
    <mergeCell ref="A5:W5"/>
    <mergeCell ref="A7:W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3"/>
  <sheetViews>
    <sheetView showGridLines="0" zoomScalePageLayoutView="0" workbookViewId="0" topLeftCell="A10">
      <selection activeCell="A23" sqref="A23"/>
    </sheetView>
  </sheetViews>
  <sheetFormatPr defaultColWidth="11.421875" defaultRowHeight="15"/>
  <cols>
    <col min="1" max="1" width="23.57421875" style="0" customWidth="1"/>
    <col min="2" max="23" width="5.28125" style="0" customWidth="1"/>
    <col min="24" max="24" width="7.421875" style="0" customWidth="1"/>
    <col min="25" max="25" width="7.28125" style="0" customWidth="1"/>
    <col min="26" max="26" width="0.85546875" style="0" customWidth="1"/>
    <col min="27" max="27" width="9.7109375" style="0" customWidth="1"/>
    <col min="28" max="28" width="22.28125" style="0" customWidth="1"/>
    <col min="29" max="29" width="6.7109375" style="0" customWidth="1"/>
  </cols>
  <sheetData>
    <row r="1" spans="1:29" ht="17.2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1"/>
      <c r="Y1" s="1"/>
      <c r="Z1" s="1"/>
      <c r="AA1" s="1"/>
      <c r="AB1" s="1"/>
      <c r="AC1" s="1"/>
    </row>
    <row r="2" spans="1:29" ht="13.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1"/>
      <c r="Y2" s="1"/>
      <c r="Z2" s="1"/>
      <c r="AA2" s="1"/>
      <c r="AB2" s="1"/>
      <c r="AC2" s="1"/>
    </row>
    <row r="3" spans="1:29" ht="11.25" customHeight="1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1"/>
      <c r="Y3" s="1"/>
      <c r="Z3" s="1"/>
      <c r="AA3" s="1"/>
      <c r="AB3" s="1"/>
      <c r="AC3" s="1"/>
    </row>
    <row r="4" spans="1:29" ht="16.5" customHeight="1">
      <c r="A4" s="51" t="s">
        <v>13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1"/>
      <c r="Y4" s="1"/>
      <c r="Z4" s="1"/>
      <c r="AA4" s="1"/>
      <c r="AB4" s="1"/>
      <c r="AC4" s="1"/>
    </row>
    <row r="5" spans="1:23" ht="18.75" customHeight="1">
      <c r="A5" s="50" t="s">
        <v>31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</row>
    <row r="6" spans="1:29" ht="6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Q6" s="4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5" customHeight="1">
      <c r="A7" s="52" t="s">
        <v>22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"/>
      <c r="Y7" s="5"/>
      <c r="Z7" s="5"/>
      <c r="AA7" s="5"/>
      <c r="AB7" s="5"/>
      <c r="AC7" s="5"/>
    </row>
    <row r="8" spans="1:29" ht="6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6"/>
      <c r="Q8" s="6"/>
      <c r="R8" s="1"/>
      <c r="S8" s="1"/>
      <c r="T8" s="1"/>
      <c r="U8" s="1"/>
      <c r="V8" s="1"/>
      <c r="W8" s="7"/>
      <c r="X8" s="1"/>
      <c r="Y8" s="1"/>
      <c r="Z8" s="1"/>
      <c r="AA8" s="1"/>
      <c r="AB8" s="1"/>
      <c r="AC8" s="1"/>
    </row>
    <row r="9" spans="1:29" ht="15" customHeight="1">
      <c r="A9" s="54" t="s">
        <v>3</v>
      </c>
      <c r="B9" s="55"/>
      <c r="C9" s="55"/>
      <c r="D9" s="56"/>
      <c r="E9" s="8" t="s">
        <v>28</v>
      </c>
      <c r="F9" s="8"/>
      <c r="G9" s="8"/>
      <c r="H9" s="8"/>
      <c r="I9" s="8"/>
      <c r="J9" s="8"/>
      <c r="K9" s="8"/>
      <c r="L9" s="8"/>
      <c r="M9" s="8"/>
      <c r="N9" s="8"/>
      <c r="O9" s="8"/>
      <c r="P9" s="9"/>
      <c r="Q9" s="9"/>
      <c r="R9" s="10"/>
      <c r="S9" s="10"/>
      <c r="T9" s="10"/>
      <c r="U9" s="10"/>
      <c r="V9" s="10"/>
      <c r="W9" s="11"/>
      <c r="X9" s="12"/>
      <c r="Y9" s="12"/>
      <c r="Z9" s="13"/>
      <c r="AA9" s="12"/>
      <c r="AB9" s="12"/>
      <c r="AC9" s="12"/>
    </row>
    <row r="10" spans="1:29" ht="36" customHeight="1">
      <c r="A10" s="57" t="s">
        <v>4</v>
      </c>
      <c r="B10" s="58"/>
      <c r="C10" s="58"/>
      <c r="D10" s="5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  <c r="Q10" s="9"/>
      <c r="R10" s="14"/>
      <c r="S10" s="14"/>
      <c r="T10" s="14"/>
      <c r="U10" s="14"/>
      <c r="V10" s="14"/>
      <c r="W10" s="15"/>
      <c r="X10" s="16"/>
      <c r="Y10" s="16"/>
      <c r="Z10" s="13"/>
      <c r="AA10" s="16"/>
      <c r="AB10" s="16"/>
      <c r="AC10" s="16"/>
    </row>
    <row r="11" spans="1:29" ht="15" customHeight="1">
      <c r="A11" s="54" t="s">
        <v>5</v>
      </c>
      <c r="B11" s="55"/>
      <c r="C11" s="55"/>
      <c r="D11" s="56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  <c r="Q11" s="9"/>
      <c r="R11" s="17"/>
      <c r="S11" s="17"/>
      <c r="T11" s="17"/>
      <c r="U11" s="17"/>
      <c r="V11" s="17"/>
      <c r="W11" s="18"/>
      <c r="X11" s="19"/>
      <c r="Y11" s="20"/>
      <c r="Z11" s="19"/>
      <c r="AA11" s="19"/>
      <c r="AB11" s="19"/>
      <c r="AC11" s="21"/>
    </row>
    <row r="12" spans="1:29" ht="6" customHeight="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24"/>
      <c r="P12" s="25"/>
      <c r="Q12" s="25"/>
      <c r="R12" s="19"/>
      <c r="S12" s="19"/>
      <c r="T12" s="19"/>
      <c r="U12" s="19"/>
      <c r="V12" s="19"/>
      <c r="W12" s="26"/>
      <c r="X12" s="19"/>
      <c r="Y12" s="20"/>
      <c r="Z12" s="19"/>
      <c r="AA12" s="19"/>
      <c r="AB12" s="19"/>
      <c r="AC12" s="21"/>
    </row>
    <row r="13" spans="1:29" ht="15">
      <c r="A13" s="27" t="s">
        <v>6</v>
      </c>
      <c r="B13" s="27" t="s">
        <v>7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19"/>
      <c r="Y13" s="20"/>
      <c r="Z13" s="19"/>
      <c r="AA13" s="19"/>
      <c r="AB13" s="19"/>
      <c r="AC13" s="21"/>
    </row>
    <row r="14" spans="2:29" ht="9.75" customHeight="1">
      <c r="B14" s="30" t="s">
        <v>8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19"/>
      <c r="Y14" s="20"/>
      <c r="Z14" s="19"/>
      <c r="AA14" s="19"/>
      <c r="AB14" s="19"/>
      <c r="AC14" s="21"/>
    </row>
    <row r="15" spans="1:29" ht="18" customHeight="1">
      <c r="A15" s="31"/>
      <c r="B15" s="30" t="s">
        <v>16</v>
      </c>
      <c r="C15" s="30"/>
      <c r="D15" s="30" t="s">
        <v>17</v>
      </c>
      <c r="E15" s="30"/>
      <c r="F15" s="30" t="s">
        <v>18</v>
      </c>
      <c r="G15" s="30"/>
      <c r="H15" s="30" t="s">
        <v>19</v>
      </c>
      <c r="I15" s="30"/>
      <c r="J15" s="30" t="s">
        <v>20</v>
      </c>
      <c r="K15" s="30"/>
      <c r="L15" s="45" t="s">
        <v>21</v>
      </c>
      <c r="M15" s="46"/>
      <c r="N15" s="30"/>
      <c r="O15" s="30"/>
      <c r="P15" s="45"/>
      <c r="Q15" s="46"/>
      <c r="R15" s="45"/>
      <c r="S15" s="46"/>
      <c r="T15" s="30"/>
      <c r="U15" s="30"/>
      <c r="V15" s="45" t="s">
        <v>9</v>
      </c>
      <c r="W15" s="46"/>
      <c r="X15" s="19"/>
      <c r="Y15" s="20"/>
      <c r="Z15" s="19"/>
      <c r="AA15" s="19"/>
      <c r="AB15" s="19"/>
      <c r="AC15" s="21"/>
    </row>
    <row r="16" spans="1:29" ht="13.5" customHeight="1">
      <c r="A16" s="31"/>
      <c r="B16" s="32" t="s">
        <v>10</v>
      </c>
      <c r="C16" s="32" t="s">
        <v>11</v>
      </c>
      <c r="D16" s="32" t="s">
        <v>10</v>
      </c>
      <c r="E16" s="32" t="s">
        <v>11</v>
      </c>
      <c r="F16" s="32" t="s">
        <v>10</v>
      </c>
      <c r="G16" s="32" t="s">
        <v>11</v>
      </c>
      <c r="H16" s="32" t="s">
        <v>10</v>
      </c>
      <c r="I16" s="32" t="s">
        <v>11</v>
      </c>
      <c r="J16" s="32" t="s">
        <v>10</v>
      </c>
      <c r="K16" s="32" t="s">
        <v>11</v>
      </c>
      <c r="L16" s="32" t="s">
        <v>10</v>
      </c>
      <c r="M16" s="32" t="s">
        <v>11</v>
      </c>
      <c r="N16" s="32"/>
      <c r="O16" s="32"/>
      <c r="P16" s="32"/>
      <c r="Q16" s="32"/>
      <c r="R16" s="32"/>
      <c r="S16" s="32"/>
      <c r="T16" s="32"/>
      <c r="U16" s="32"/>
      <c r="V16" s="32" t="s">
        <v>10</v>
      </c>
      <c r="W16" s="30" t="s">
        <v>11</v>
      </c>
      <c r="X16" s="19"/>
      <c r="Y16" s="20"/>
      <c r="Z16" s="19"/>
      <c r="AA16" s="19"/>
      <c r="AB16" s="19"/>
      <c r="AC16" s="21"/>
    </row>
    <row r="17" spans="1:29" ht="34.5" customHeight="1">
      <c r="A17" s="33" t="s">
        <v>30</v>
      </c>
      <c r="B17" s="34">
        <f>SUM(B20:B25)</f>
        <v>0</v>
      </c>
      <c r="C17" s="34">
        <f>SUM(C20:C25)</f>
        <v>0</v>
      </c>
      <c r="D17" s="34">
        <f>SUM(D20:D25)</f>
        <v>0</v>
      </c>
      <c r="E17" s="34">
        <f>SUM(E20:E25)</f>
        <v>0</v>
      </c>
      <c r="F17" s="34">
        <f aca="true" t="shared" si="0" ref="F17:K17">SUM(F20:F25)</f>
        <v>219</v>
      </c>
      <c r="G17" s="34">
        <f t="shared" si="0"/>
        <v>155</v>
      </c>
      <c r="H17" s="34">
        <f t="shared" si="0"/>
        <v>0</v>
      </c>
      <c r="I17" s="34">
        <f t="shared" si="0"/>
        <v>0</v>
      </c>
      <c r="J17" s="34">
        <f t="shared" si="0"/>
        <v>2</v>
      </c>
      <c r="K17" s="34">
        <f t="shared" si="0"/>
        <v>0</v>
      </c>
      <c r="L17" s="34">
        <f>+L26+L19</f>
        <v>0</v>
      </c>
      <c r="M17" s="34">
        <f>+M26+M19</f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f>F17+J17</f>
        <v>221</v>
      </c>
      <c r="W17" s="34">
        <f>G17</f>
        <v>155</v>
      </c>
      <c r="X17" s="19"/>
      <c r="Y17" s="20"/>
      <c r="Z17" s="19"/>
      <c r="AA17" s="19"/>
      <c r="AB17" s="19"/>
      <c r="AC17" s="21"/>
    </row>
    <row r="18" spans="1:29" ht="4.5" customHeight="1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19"/>
      <c r="Y18" s="20"/>
      <c r="Z18" s="19"/>
      <c r="AA18" s="19"/>
      <c r="AB18" s="19"/>
      <c r="AC18" s="21"/>
    </row>
    <row r="19" spans="1:29" ht="29.25" customHeight="1">
      <c r="A19" s="40" t="s">
        <v>14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43"/>
      <c r="W19" s="43"/>
      <c r="X19" s="19"/>
      <c r="Y19" s="20"/>
      <c r="Z19" s="19"/>
      <c r="AA19" s="19"/>
      <c r="AB19" s="19"/>
      <c r="AC19" s="21"/>
    </row>
    <row r="20" spans="1:29" ht="15" customHeight="1">
      <c r="A20" s="38" t="s">
        <v>23</v>
      </c>
      <c r="B20" s="34">
        <v>0</v>
      </c>
      <c r="C20" s="34">
        <v>0</v>
      </c>
      <c r="D20" s="34">
        <v>0</v>
      </c>
      <c r="E20" s="34">
        <v>0</v>
      </c>
      <c r="F20" s="34">
        <v>18</v>
      </c>
      <c r="G20" s="34">
        <v>22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f aca="true" t="shared" si="1" ref="V20:W25">F20</f>
        <v>18</v>
      </c>
      <c r="W20" s="34">
        <f t="shared" si="1"/>
        <v>22</v>
      </c>
      <c r="X20" s="44">
        <f aca="true" t="shared" si="2" ref="X20:X25">V20+W20</f>
        <v>40</v>
      </c>
      <c r="Y20" s="20"/>
      <c r="Z20" s="19"/>
      <c r="AA20" s="19"/>
      <c r="AB20" s="19"/>
      <c r="AC20" s="21"/>
    </row>
    <row r="21" spans="1:29" ht="15" customHeight="1">
      <c r="A21" s="38" t="s">
        <v>29</v>
      </c>
      <c r="B21" s="34">
        <v>0</v>
      </c>
      <c r="C21" s="34">
        <v>0</v>
      </c>
      <c r="D21" s="34">
        <v>0</v>
      </c>
      <c r="E21" s="34">
        <v>0</v>
      </c>
      <c r="F21" s="34">
        <v>28</v>
      </c>
      <c r="G21" s="34">
        <v>48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f t="shared" si="1"/>
        <v>28</v>
      </c>
      <c r="W21" s="34">
        <f t="shared" si="1"/>
        <v>48</v>
      </c>
      <c r="X21" s="44">
        <f t="shared" si="2"/>
        <v>76</v>
      </c>
      <c r="Y21" s="20"/>
      <c r="Z21" s="19"/>
      <c r="AA21" s="19"/>
      <c r="AB21" s="19"/>
      <c r="AC21" s="21"/>
    </row>
    <row r="22" spans="1:29" ht="15" customHeight="1">
      <c r="A22" s="38" t="s">
        <v>24</v>
      </c>
      <c r="B22" s="34">
        <v>0</v>
      </c>
      <c r="C22" s="34">
        <v>0</v>
      </c>
      <c r="D22" s="34">
        <v>0</v>
      </c>
      <c r="E22" s="34">
        <v>0</v>
      </c>
      <c r="F22" s="34">
        <v>17</v>
      </c>
      <c r="G22" s="34">
        <v>37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f t="shared" si="1"/>
        <v>17</v>
      </c>
      <c r="W22" s="34">
        <f t="shared" si="1"/>
        <v>37</v>
      </c>
      <c r="X22" s="44">
        <f t="shared" si="2"/>
        <v>54</v>
      </c>
      <c r="Y22" s="20"/>
      <c r="Z22" s="19"/>
      <c r="AA22" s="19"/>
      <c r="AB22" s="19"/>
      <c r="AC22" s="21"/>
    </row>
    <row r="23" spans="1:29" ht="15" customHeight="1">
      <c r="A23" s="38" t="s">
        <v>25</v>
      </c>
      <c r="B23" s="34">
        <v>0</v>
      </c>
      <c r="C23" s="34">
        <v>0</v>
      </c>
      <c r="D23" s="34">
        <v>0</v>
      </c>
      <c r="E23" s="34">
        <v>0</v>
      </c>
      <c r="F23" s="34">
        <v>75</v>
      </c>
      <c r="G23" s="34">
        <v>2</v>
      </c>
      <c r="H23" s="34">
        <v>0</v>
      </c>
      <c r="I23" s="34">
        <v>0</v>
      </c>
      <c r="J23" s="34">
        <v>1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f>F23+J23</f>
        <v>76</v>
      </c>
      <c r="W23" s="34">
        <f t="shared" si="1"/>
        <v>2</v>
      </c>
      <c r="X23" s="44">
        <f t="shared" si="2"/>
        <v>78</v>
      </c>
      <c r="Y23" s="20"/>
      <c r="Z23" s="19"/>
      <c r="AA23" s="19"/>
      <c r="AB23" s="19"/>
      <c r="AC23" s="21"/>
    </row>
    <row r="24" spans="1:29" ht="15" customHeight="1">
      <c r="A24" s="38" t="s">
        <v>26</v>
      </c>
      <c r="B24" s="34">
        <v>0</v>
      </c>
      <c r="C24" s="34">
        <v>0</v>
      </c>
      <c r="D24" s="34">
        <v>0</v>
      </c>
      <c r="E24" s="34">
        <v>0</v>
      </c>
      <c r="F24" s="34">
        <v>20</v>
      </c>
      <c r="G24" s="34">
        <v>20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f t="shared" si="1"/>
        <v>20</v>
      </c>
      <c r="W24" s="34">
        <f t="shared" si="1"/>
        <v>20</v>
      </c>
      <c r="X24" s="44">
        <f t="shared" si="2"/>
        <v>40</v>
      </c>
      <c r="Y24" s="20"/>
      <c r="Z24" s="19"/>
      <c r="AA24" s="19"/>
      <c r="AB24" s="19"/>
      <c r="AC24" s="21"/>
    </row>
    <row r="25" spans="1:29" ht="16.5" customHeight="1">
      <c r="A25" s="39" t="s">
        <v>27</v>
      </c>
      <c r="B25" s="34">
        <v>0</v>
      </c>
      <c r="C25" s="34">
        <v>0</v>
      </c>
      <c r="D25" s="34">
        <v>0</v>
      </c>
      <c r="E25" s="34">
        <v>0</v>
      </c>
      <c r="F25" s="34">
        <v>61</v>
      </c>
      <c r="G25" s="34">
        <v>26</v>
      </c>
      <c r="H25" s="34">
        <v>0</v>
      </c>
      <c r="I25" s="34">
        <v>0</v>
      </c>
      <c r="J25" s="34">
        <v>1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f>F25+J25</f>
        <v>62</v>
      </c>
      <c r="W25" s="34">
        <f t="shared" si="1"/>
        <v>26</v>
      </c>
      <c r="X25" s="44">
        <f t="shared" si="2"/>
        <v>88</v>
      </c>
      <c r="Y25" s="20"/>
      <c r="Z25" s="19"/>
      <c r="AA25" s="19"/>
      <c r="AB25" s="19"/>
      <c r="AC25" s="21"/>
    </row>
    <row r="26" spans="1:29" ht="18.75" customHeight="1">
      <c r="A26" s="40" t="s">
        <v>15</v>
      </c>
      <c r="B26" s="47">
        <v>0</v>
      </c>
      <c r="C26" s="48"/>
      <c r="D26" s="47">
        <f>D17+E17</f>
        <v>0</v>
      </c>
      <c r="E26" s="53"/>
      <c r="F26" s="47">
        <f>F17+G17</f>
        <v>374</v>
      </c>
      <c r="G26" s="53"/>
      <c r="H26" s="47">
        <f>SUM(H20:I25)</f>
        <v>0</v>
      </c>
      <c r="I26" s="53"/>
      <c r="J26" s="47">
        <f>J17+K17</f>
        <v>2</v>
      </c>
      <c r="K26" s="53"/>
      <c r="L26" s="47">
        <f>SUM(L27:L31)</f>
        <v>0</v>
      </c>
      <c r="M26" s="53"/>
      <c r="N26" s="42">
        <f aca="true" t="shared" si="3" ref="N26:S26">SUM(N27:N31)</f>
        <v>0</v>
      </c>
      <c r="O26" s="42">
        <f t="shared" si="3"/>
        <v>0</v>
      </c>
      <c r="P26" s="42">
        <f t="shared" si="3"/>
        <v>0</v>
      </c>
      <c r="Q26" s="42">
        <f t="shared" si="3"/>
        <v>0</v>
      </c>
      <c r="R26" s="42">
        <f t="shared" si="3"/>
        <v>0</v>
      </c>
      <c r="S26" s="42">
        <f t="shared" si="3"/>
        <v>0</v>
      </c>
      <c r="T26" s="42">
        <f>SUM(T27:T31)</f>
        <v>0</v>
      </c>
      <c r="U26" s="42">
        <f>SUM(U27:U31)</f>
        <v>0</v>
      </c>
      <c r="V26" s="47">
        <f>V17+W17</f>
        <v>376</v>
      </c>
      <c r="W26" s="48"/>
      <c r="X26" s="19"/>
      <c r="Y26" s="20"/>
      <c r="Z26" s="19"/>
      <c r="AA26" s="19"/>
      <c r="AB26" s="19"/>
      <c r="AC26" s="21"/>
    </row>
    <row r="27" spans="1:29" ht="15" customHeight="1">
      <c r="A27" s="38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19"/>
      <c r="Y27" s="20"/>
      <c r="Z27" s="19"/>
      <c r="AA27" s="19"/>
      <c r="AB27" s="19"/>
      <c r="AC27" s="21"/>
    </row>
    <row r="28" spans="1:29" ht="15" customHeight="1">
      <c r="A28" s="38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19"/>
      <c r="Y28" s="20"/>
      <c r="Z28" s="19"/>
      <c r="AA28" s="19"/>
      <c r="AB28" s="19"/>
      <c r="AC28" s="21"/>
    </row>
    <row r="29" spans="1:29" ht="15" customHeight="1">
      <c r="A29" s="38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19"/>
      <c r="Y29" s="20"/>
      <c r="Z29" s="19"/>
      <c r="AA29" s="19"/>
      <c r="AB29" s="19"/>
      <c r="AC29" s="21"/>
    </row>
    <row r="30" spans="1:29" ht="15" customHeight="1">
      <c r="A30" s="38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19"/>
      <c r="Y30" s="20"/>
      <c r="Z30" s="19"/>
      <c r="AA30" s="19"/>
      <c r="AB30" s="19"/>
      <c r="AC30" s="21"/>
    </row>
    <row r="31" spans="1:23" ht="15" customHeight="1">
      <c r="A31" s="38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3" ht="15">
      <c r="A33" s="41" t="s">
        <v>12</v>
      </c>
    </row>
  </sheetData>
  <sheetProtection/>
  <mergeCells count="20">
    <mergeCell ref="J26:K26"/>
    <mergeCell ref="A9:D9"/>
    <mergeCell ref="A10:D10"/>
    <mergeCell ref="A11:D11"/>
    <mergeCell ref="L15:M15"/>
    <mergeCell ref="P15:Q15"/>
    <mergeCell ref="F26:G26"/>
    <mergeCell ref="H26:I26"/>
    <mergeCell ref="D26:E26"/>
    <mergeCell ref="L26:M26"/>
    <mergeCell ref="R15:S15"/>
    <mergeCell ref="B26:C26"/>
    <mergeCell ref="V26:W26"/>
    <mergeCell ref="A1:W1"/>
    <mergeCell ref="A2:W2"/>
    <mergeCell ref="A3:W3"/>
    <mergeCell ref="A4:W4"/>
    <mergeCell ref="A5:W5"/>
    <mergeCell ref="A7:W7"/>
    <mergeCell ref="V15:W15"/>
  </mergeCells>
  <printOptions/>
  <pageMargins left="1.2736614173228347" right="0.7086614173228347" top="0.7480314960629921" bottom="0.7480314960629921" header="0.31496062992125984" footer="0.31496062992125984"/>
  <pageSetup horizontalDpi="600" verticalDpi="600" orientation="landscape" paperSize="9" scale="76" r:id="rId2"/>
  <headerFooter>
    <oddFooter>&amp;RLICENCIATURA
SEP-DIC 09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H17" sqref="H17"/>
    </sheetView>
  </sheetViews>
  <sheetFormatPr defaultColWidth="11.421875" defaultRowHeight="15"/>
  <cols>
    <col min="1" max="1" width="19.28125" style="0" customWidth="1"/>
    <col min="2" max="2" width="18.00390625" style="113" customWidth="1"/>
    <col min="3" max="6" width="12.7109375" style="113" customWidth="1"/>
    <col min="7" max="9" width="12.7109375" style="114" customWidth="1"/>
    <col min="10" max="10" width="11.421875" style="83" customWidth="1"/>
    <col min="11" max="11" width="5.57421875" style="84" customWidth="1"/>
    <col min="12" max="13" width="5.57421875" style="85" customWidth="1"/>
    <col min="14" max="15" width="5.57421875" style="0" customWidth="1"/>
  </cols>
  <sheetData>
    <row r="1" spans="1:13" s="84" customFormat="1" ht="12.75">
      <c r="A1" s="80" t="s">
        <v>1</v>
      </c>
      <c r="B1" s="81"/>
      <c r="C1" s="81"/>
      <c r="D1" s="81"/>
      <c r="E1" s="81"/>
      <c r="F1" s="81"/>
      <c r="G1" s="82"/>
      <c r="H1" s="82"/>
      <c r="I1" s="82"/>
      <c r="J1" s="83"/>
      <c r="L1" s="85"/>
      <c r="M1" s="85"/>
    </row>
    <row r="2" spans="1:12" s="84" customFormat="1" ht="12.75">
      <c r="A2" s="80" t="s">
        <v>54</v>
      </c>
      <c r="B2" s="81"/>
      <c r="C2" s="81"/>
      <c r="D2" s="81"/>
      <c r="E2" s="81"/>
      <c r="F2" s="81"/>
      <c r="G2" s="82"/>
      <c r="H2" s="82"/>
      <c r="I2" s="82"/>
      <c r="J2" s="83"/>
      <c r="K2" s="85"/>
      <c r="L2" s="85"/>
    </row>
    <row r="3" spans="1:14" s="84" customFormat="1" ht="12.75">
      <c r="A3" s="80" t="s">
        <v>55</v>
      </c>
      <c r="B3" s="81"/>
      <c r="C3" s="81"/>
      <c r="D3" s="81"/>
      <c r="E3" s="81"/>
      <c r="F3" s="81"/>
      <c r="G3" s="82"/>
      <c r="H3" s="82"/>
      <c r="I3" s="82"/>
      <c r="J3" s="83"/>
      <c r="K3" s="85"/>
      <c r="L3" s="86"/>
      <c r="M3" s="87"/>
      <c r="N3" s="87"/>
    </row>
    <row r="4" spans="1:12" s="84" customFormat="1" ht="12.75">
      <c r="A4" s="80"/>
      <c r="B4" s="81"/>
      <c r="C4" s="81"/>
      <c r="D4" s="81"/>
      <c r="E4" s="81"/>
      <c r="F4" s="81"/>
      <c r="G4" s="82"/>
      <c r="H4" s="82"/>
      <c r="I4" s="82"/>
      <c r="J4" s="83"/>
      <c r="L4" s="86"/>
    </row>
    <row r="5" spans="1:13" s="84" customFormat="1" ht="12.75">
      <c r="A5" s="88"/>
      <c r="B5" s="81"/>
      <c r="C5" s="81"/>
      <c r="D5" s="81"/>
      <c r="E5" s="81"/>
      <c r="F5" s="81"/>
      <c r="G5" s="82"/>
      <c r="H5" s="82"/>
      <c r="I5" s="82"/>
      <c r="J5" s="83"/>
      <c r="L5" s="85"/>
      <c r="M5" s="85"/>
    </row>
    <row r="6" spans="1:13" s="84" customFormat="1" ht="12.75">
      <c r="A6" s="80" t="s">
        <v>56</v>
      </c>
      <c r="B6" s="81"/>
      <c r="C6" s="81"/>
      <c r="D6" s="81"/>
      <c r="E6" s="81"/>
      <c r="F6" s="81"/>
      <c r="G6" s="82"/>
      <c r="H6" s="82"/>
      <c r="I6" s="82"/>
      <c r="J6" s="83"/>
      <c r="L6" s="85"/>
      <c r="M6" s="85"/>
    </row>
    <row r="7" spans="1:13" s="84" customFormat="1" ht="12.75">
      <c r="A7" s="80"/>
      <c r="B7" s="81"/>
      <c r="C7" s="81"/>
      <c r="D7" s="81"/>
      <c r="E7" s="81"/>
      <c r="F7" s="81"/>
      <c r="G7" s="82"/>
      <c r="H7" s="82"/>
      <c r="I7" s="82"/>
      <c r="J7" s="83"/>
      <c r="L7" s="85"/>
      <c r="M7" s="85"/>
    </row>
    <row r="8" spans="1:13" s="84" customFormat="1" ht="12.75">
      <c r="A8" s="80"/>
      <c r="B8" s="81"/>
      <c r="C8" s="81"/>
      <c r="D8" s="81"/>
      <c r="E8" s="81"/>
      <c r="F8" s="81"/>
      <c r="G8" s="82"/>
      <c r="H8" s="82"/>
      <c r="I8" s="82"/>
      <c r="J8" s="83"/>
      <c r="L8" s="85"/>
      <c r="M8" s="85"/>
    </row>
    <row r="9" spans="1:13" s="84" customFormat="1" ht="12.75">
      <c r="A9" s="89" t="s">
        <v>57</v>
      </c>
      <c r="B9" s="89"/>
      <c r="C9" s="89"/>
      <c r="D9" s="89"/>
      <c r="E9" s="89"/>
      <c r="F9" s="89"/>
      <c r="G9" s="89"/>
      <c r="H9" s="89"/>
      <c r="I9" s="89"/>
      <c r="J9" s="89"/>
      <c r="L9" s="85"/>
      <c r="M9" s="85"/>
    </row>
    <row r="10" spans="1:13" s="84" customFormat="1" ht="12.75">
      <c r="A10" s="90"/>
      <c r="B10" s="81"/>
      <c r="C10" s="81"/>
      <c r="D10" s="81"/>
      <c r="E10" s="81"/>
      <c r="F10" s="81"/>
      <c r="G10" s="82"/>
      <c r="H10" s="82"/>
      <c r="I10" s="82"/>
      <c r="J10" s="91" t="e">
        <f>#REF!-#REF!-#REF!</f>
        <v>#REF!</v>
      </c>
      <c r="L10" s="85"/>
      <c r="M10" s="85"/>
    </row>
    <row r="11" spans="1:13" s="84" customFormat="1" ht="12.75">
      <c r="A11" s="92" t="s">
        <v>58</v>
      </c>
      <c r="B11" s="93">
        <v>1</v>
      </c>
      <c r="C11" s="93">
        <v>2</v>
      </c>
      <c r="D11" s="93">
        <v>3</v>
      </c>
      <c r="E11" s="93">
        <v>4</v>
      </c>
      <c r="F11" s="93">
        <v>5</v>
      </c>
      <c r="G11" s="94"/>
      <c r="H11" s="94"/>
      <c r="I11" s="94"/>
      <c r="J11" s="83"/>
      <c r="K11" s="83"/>
      <c r="L11" s="95"/>
      <c r="M11" s="95"/>
    </row>
    <row r="12" spans="1:13" s="101" customFormat="1" ht="38.25" customHeight="1">
      <c r="A12" s="96" t="s">
        <v>59</v>
      </c>
      <c r="B12" s="97" t="s">
        <v>60</v>
      </c>
      <c r="C12" s="97" t="s">
        <v>61</v>
      </c>
      <c r="D12" s="97" t="s">
        <v>62</v>
      </c>
      <c r="E12" s="97" t="s">
        <v>63</v>
      </c>
      <c r="F12" s="97" t="s">
        <v>64</v>
      </c>
      <c r="G12" s="98" t="s">
        <v>65</v>
      </c>
      <c r="H12" s="98"/>
      <c r="I12" s="98"/>
      <c r="J12" s="99"/>
      <c r="K12" s="99"/>
      <c r="L12" s="100"/>
      <c r="M12" s="100"/>
    </row>
    <row r="13" spans="1:13" ht="22.5">
      <c r="A13" s="102" t="s">
        <v>44</v>
      </c>
      <c r="B13" s="103">
        <v>128</v>
      </c>
      <c r="C13" s="103">
        <v>30</v>
      </c>
      <c r="D13" s="103">
        <v>91</v>
      </c>
      <c r="E13" s="103">
        <v>7</v>
      </c>
      <c r="F13" s="103">
        <v>8</v>
      </c>
      <c r="G13" s="104">
        <f>SUM(C13:E13)</f>
        <v>128</v>
      </c>
      <c r="H13" s="104">
        <f>B13-D13-E13</f>
        <v>30</v>
      </c>
      <c r="I13" s="104">
        <f>B13-D13-E13</f>
        <v>30</v>
      </c>
      <c r="J13" s="91">
        <f>B13-D13-E13</f>
        <v>30</v>
      </c>
      <c r="K13" s="91"/>
      <c r="L13" s="95"/>
      <c r="M13" s="105"/>
    </row>
    <row r="14" spans="1:13" ht="15">
      <c r="A14" s="106" t="s">
        <v>45</v>
      </c>
      <c r="B14" s="103">
        <v>68</v>
      </c>
      <c r="C14" s="103">
        <v>18</v>
      </c>
      <c r="D14" s="103">
        <v>48</v>
      </c>
      <c r="E14" s="103">
        <v>2</v>
      </c>
      <c r="F14" s="103">
        <v>8</v>
      </c>
      <c r="G14" s="104">
        <f aca="true" t="shared" si="0" ref="G14:G20">SUM(C14:E14)</f>
        <v>68</v>
      </c>
      <c r="H14" s="104">
        <f aca="true" t="shared" si="1" ref="H14:H20">B14-D14-E14</f>
        <v>18</v>
      </c>
      <c r="I14" s="104">
        <f aca="true" t="shared" si="2" ref="I14:I20">B14-D14-E14</f>
        <v>18</v>
      </c>
      <c r="J14" s="91">
        <f aca="true" t="shared" si="3" ref="J14:J20">B14-D14-E14</f>
        <v>18</v>
      </c>
      <c r="K14" s="91"/>
      <c r="L14" s="95"/>
      <c r="M14" s="95"/>
    </row>
    <row r="15" spans="1:13" ht="15">
      <c r="A15" s="106" t="s">
        <v>46</v>
      </c>
      <c r="B15" s="103">
        <v>239</v>
      </c>
      <c r="C15" s="103">
        <v>160</v>
      </c>
      <c r="D15" s="103">
        <v>75</v>
      </c>
      <c r="E15" s="103">
        <v>4</v>
      </c>
      <c r="F15" s="103">
        <v>9</v>
      </c>
      <c r="G15" s="104">
        <f t="shared" si="0"/>
        <v>239</v>
      </c>
      <c r="H15" s="104">
        <f t="shared" si="1"/>
        <v>160</v>
      </c>
      <c r="I15" s="104">
        <f t="shared" si="2"/>
        <v>160</v>
      </c>
      <c r="J15" s="91">
        <f t="shared" si="3"/>
        <v>160</v>
      </c>
      <c r="K15" s="91"/>
      <c r="L15" s="95"/>
      <c r="M15" s="95"/>
    </row>
    <row r="16" spans="1:13" ht="22.5">
      <c r="A16" s="106" t="s">
        <v>66</v>
      </c>
      <c r="B16" s="103">
        <v>158</v>
      </c>
      <c r="C16" s="103">
        <v>53</v>
      </c>
      <c r="D16" s="103">
        <v>71</v>
      </c>
      <c r="E16" s="103">
        <v>4</v>
      </c>
      <c r="F16" s="103">
        <v>8</v>
      </c>
      <c r="G16" s="104">
        <f t="shared" si="0"/>
        <v>128</v>
      </c>
      <c r="H16" s="104">
        <f t="shared" si="1"/>
        <v>83</v>
      </c>
      <c r="I16" s="104">
        <f t="shared" si="2"/>
        <v>83</v>
      </c>
      <c r="J16" s="91">
        <f t="shared" si="3"/>
        <v>83</v>
      </c>
      <c r="K16" s="91"/>
      <c r="L16" s="95"/>
      <c r="M16" s="95"/>
    </row>
    <row r="17" spans="1:13" ht="22.5">
      <c r="A17" s="106" t="s">
        <v>47</v>
      </c>
      <c r="B17" s="103">
        <v>97</v>
      </c>
      <c r="C17" s="103">
        <v>53</v>
      </c>
      <c r="D17" s="103">
        <v>70</v>
      </c>
      <c r="E17" s="103">
        <v>4</v>
      </c>
      <c r="F17" s="103">
        <v>8</v>
      </c>
      <c r="G17" s="104">
        <f t="shared" si="0"/>
        <v>127</v>
      </c>
      <c r="H17" s="104">
        <f t="shared" si="1"/>
        <v>23</v>
      </c>
      <c r="I17" s="104">
        <f t="shared" si="2"/>
        <v>23</v>
      </c>
      <c r="J17" s="91">
        <f t="shared" si="3"/>
        <v>23</v>
      </c>
      <c r="K17" s="91"/>
      <c r="L17" s="95"/>
      <c r="M17" s="95"/>
    </row>
    <row r="18" spans="1:13" ht="22.5">
      <c r="A18" s="106" t="s">
        <v>26</v>
      </c>
      <c r="B18" s="103">
        <v>80</v>
      </c>
      <c r="C18" s="103">
        <v>26</v>
      </c>
      <c r="D18" s="103">
        <v>45</v>
      </c>
      <c r="E18" s="103">
        <v>9</v>
      </c>
      <c r="F18" s="103">
        <v>8</v>
      </c>
      <c r="G18" s="104">
        <f t="shared" si="0"/>
        <v>80</v>
      </c>
      <c r="H18" s="104">
        <f t="shared" si="1"/>
        <v>26</v>
      </c>
      <c r="I18" s="104">
        <f t="shared" si="2"/>
        <v>26</v>
      </c>
      <c r="J18" s="91">
        <f t="shared" si="3"/>
        <v>26</v>
      </c>
      <c r="K18" s="91"/>
      <c r="L18" s="95"/>
      <c r="M18" s="95"/>
    </row>
    <row r="19" spans="1:13" ht="56.25">
      <c r="A19" s="106" t="s">
        <v>67</v>
      </c>
      <c r="B19" s="103">
        <v>137</v>
      </c>
      <c r="C19" s="103">
        <v>19</v>
      </c>
      <c r="D19" s="103">
        <v>90</v>
      </c>
      <c r="E19" s="103">
        <v>7</v>
      </c>
      <c r="F19" s="103">
        <v>8</v>
      </c>
      <c r="G19" s="104">
        <f t="shared" si="0"/>
        <v>116</v>
      </c>
      <c r="H19" s="104">
        <f t="shared" si="1"/>
        <v>40</v>
      </c>
      <c r="I19" s="104">
        <f t="shared" si="2"/>
        <v>40</v>
      </c>
      <c r="J19" s="91">
        <f t="shared" si="3"/>
        <v>40</v>
      </c>
      <c r="K19" s="91"/>
      <c r="L19" s="95"/>
      <c r="M19" s="95"/>
    </row>
    <row r="20" spans="1:13" ht="56.25">
      <c r="A20" s="106" t="s">
        <v>50</v>
      </c>
      <c r="B20" s="103">
        <v>98</v>
      </c>
      <c r="C20" s="103">
        <v>18</v>
      </c>
      <c r="D20" s="103">
        <v>91</v>
      </c>
      <c r="E20" s="103">
        <v>10</v>
      </c>
      <c r="F20" s="103">
        <v>8</v>
      </c>
      <c r="G20" s="104">
        <f t="shared" si="0"/>
        <v>119</v>
      </c>
      <c r="H20" s="104">
        <f t="shared" si="1"/>
        <v>-3</v>
      </c>
      <c r="I20" s="104">
        <f t="shared" si="2"/>
        <v>-3</v>
      </c>
      <c r="J20" s="91">
        <f t="shared" si="3"/>
        <v>-3</v>
      </c>
      <c r="K20" s="91"/>
      <c r="L20" s="95"/>
      <c r="M20" s="95"/>
    </row>
    <row r="21" spans="1:13" ht="15">
      <c r="A21" s="107"/>
      <c r="B21" s="108">
        <f>SUM(B13:B20)</f>
        <v>1005</v>
      </c>
      <c r="C21" s="108">
        <f>SUM(C13:C20)</f>
        <v>377</v>
      </c>
      <c r="D21" s="108">
        <f>SUM(D13:D20)</f>
        <v>581</v>
      </c>
      <c r="E21" s="108">
        <f>SUM(E13:E20)</f>
        <v>47</v>
      </c>
      <c r="F21" s="108">
        <v>8</v>
      </c>
      <c r="G21" s="109"/>
      <c r="H21" s="109">
        <f>C21+D21+E21</f>
        <v>1005</v>
      </c>
      <c r="I21" s="109"/>
      <c r="J21" s="95"/>
      <c r="K21" s="83"/>
      <c r="L21" s="95"/>
      <c r="M21" s="95"/>
    </row>
    <row r="22" spans="1:13" ht="15">
      <c r="A22" s="110"/>
      <c r="B22" s="111"/>
      <c r="C22" s="111"/>
      <c r="D22" s="111"/>
      <c r="E22" s="111"/>
      <c r="F22" s="111"/>
      <c r="G22" s="104"/>
      <c r="H22" s="104"/>
      <c r="I22" s="104"/>
      <c r="J22" s="95"/>
      <c r="K22" s="83"/>
      <c r="L22" s="95"/>
      <c r="M22" s="95"/>
    </row>
    <row r="23" spans="1:9" ht="15">
      <c r="A23" s="110"/>
      <c r="B23" s="111"/>
      <c r="C23" s="111"/>
      <c r="D23" s="111"/>
      <c r="E23" s="111"/>
      <c r="F23" s="111"/>
      <c r="G23" s="112"/>
      <c r="H23" s="112"/>
      <c r="I23" s="112"/>
    </row>
    <row r="24" spans="1:9" ht="15">
      <c r="A24" s="110"/>
      <c r="B24" s="111"/>
      <c r="C24" s="111"/>
      <c r="D24" s="111"/>
      <c r="E24" s="111"/>
      <c r="F24" s="111"/>
      <c r="G24" s="112"/>
      <c r="H24" s="112"/>
      <c r="I24" s="112"/>
    </row>
    <row r="25" spans="1:9" ht="15">
      <c r="A25" s="110"/>
      <c r="B25" s="111"/>
      <c r="C25" s="111"/>
      <c r="D25" s="111"/>
      <c r="E25" s="111"/>
      <c r="F25" s="111"/>
      <c r="G25" s="112"/>
      <c r="H25" s="112"/>
      <c r="I25" s="112"/>
    </row>
  </sheetData>
  <sheetProtection/>
  <mergeCells count="1">
    <mergeCell ref="A9:J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19" sqref="G19"/>
    </sheetView>
  </sheetViews>
  <sheetFormatPr defaultColWidth="11.421875" defaultRowHeight="15"/>
  <cols>
    <col min="1" max="1" width="19.28125" style="0" customWidth="1"/>
    <col min="2" max="2" width="18.00390625" style="113" customWidth="1"/>
    <col min="3" max="6" width="12.7109375" style="113" customWidth="1"/>
    <col min="7" max="7" width="12.28125" style="0" bestFit="1" customWidth="1"/>
    <col min="8" max="8" width="11.421875" style="115" customWidth="1"/>
  </cols>
  <sheetData>
    <row r="1" spans="1:8" s="84" customFormat="1" ht="12.75">
      <c r="A1" s="80" t="s">
        <v>1</v>
      </c>
      <c r="B1" s="81"/>
      <c r="C1" s="81"/>
      <c r="D1" s="81"/>
      <c r="E1" s="81"/>
      <c r="F1" s="81"/>
      <c r="H1" s="115"/>
    </row>
    <row r="2" spans="1:8" s="84" customFormat="1" ht="12.75">
      <c r="A2" s="80" t="s">
        <v>54</v>
      </c>
      <c r="B2" s="81"/>
      <c r="C2" s="81"/>
      <c r="D2" s="81"/>
      <c r="E2" s="81"/>
      <c r="F2" s="81"/>
      <c r="H2" s="115"/>
    </row>
    <row r="3" spans="1:8" s="84" customFormat="1" ht="12.75">
      <c r="A3" s="80" t="s">
        <v>55</v>
      </c>
      <c r="B3" s="81"/>
      <c r="C3" s="81"/>
      <c r="D3" s="81"/>
      <c r="E3" s="81"/>
      <c r="F3" s="81"/>
      <c r="H3" s="115"/>
    </row>
    <row r="4" spans="1:8" s="84" customFormat="1" ht="12.75">
      <c r="A4" s="80"/>
      <c r="B4" s="81"/>
      <c r="C4" s="81"/>
      <c r="D4" s="81"/>
      <c r="E4" s="81"/>
      <c r="F4" s="81"/>
      <c r="H4" s="115"/>
    </row>
    <row r="5" spans="1:8" s="84" customFormat="1" ht="12.75">
      <c r="A5" s="88"/>
      <c r="B5" s="81"/>
      <c r="C5" s="81"/>
      <c r="D5" s="81"/>
      <c r="E5" s="81"/>
      <c r="F5" s="81"/>
      <c r="H5" s="115"/>
    </row>
    <row r="6" spans="1:8" s="84" customFormat="1" ht="12.75">
      <c r="A6" s="80" t="s">
        <v>56</v>
      </c>
      <c r="B6" s="81"/>
      <c r="C6" s="81"/>
      <c r="D6" s="81"/>
      <c r="E6" s="81"/>
      <c r="F6" s="81"/>
      <c r="H6" s="115"/>
    </row>
    <row r="7" spans="1:8" s="84" customFormat="1" ht="12.75">
      <c r="A7" s="80"/>
      <c r="B7" s="81"/>
      <c r="C7" s="81"/>
      <c r="D7" s="81"/>
      <c r="E7" s="81"/>
      <c r="F7" s="81"/>
      <c r="H7" s="115"/>
    </row>
    <row r="8" spans="1:8" s="84" customFormat="1" ht="12.75">
      <c r="A8" s="80"/>
      <c r="B8" s="81"/>
      <c r="C8" s="81"/>
      <c r="D8" s="81"/>
      <c r="E8" s="81"/>
      <c r="F8" s="81"/>
      <c r="H8" s="115"/>
    </row>
    <row r="9" spans="1:8" s="84" customFormat="1" ht="12.75">
      <c r="A9" s="116" t="s">
        <v>68</v>
      </c>
      <c r="B9" s="116"/>
      <c r="C9" s="116"/>
      <c r="D9" s="116"/>
      <c r="E9" s="117"/>
      <c r="F9" s="117"/>
      <c r="H9" s="115"/>
    </row>
    <row r="10" spans="1:8" s="84" customFormat="1" ht="12.75">
      <c r="A10" s="90"/>
      <c r="B10" s="81"/>
      <c r="C10" s="81"/>
      <c r="D10" s="81"/>
      <c r="E10" s="81"/>
      <c r="F10" s="81"/>
      <c r="H10" s="115"/>
    </row>
    <row r="11" spans="1:8" s="84" customFormat="1" ht="12.75">
      <c r="A11" s="92" t="s">
        <v>58</v>
      </c>
      <c r="B11" s="93">
        <v>1</v>
      </c>
      <c r="C11" s="93">
        <v>2</v>
      </c>
      <c r="D11" s="93">
        <v>3</v>
      </c>
      <c r="E11" s="93">
        <v>4</v>
      </c>
      <c r="F11" s="93">
        <v>5</v>
      </c>
      <c r="H11" s="115"/>
    </row>
    <row r="12" spans="1:8" s="101" customFormat="1" ht="38.25" customHeight="1">
      <c r="A12" s="96" t="s">
        <v>59</v>
      </c>
      <c r="B12" s="97" t="s">
        <v>60</v>
      </c>
      <c r="C12" s="97" t="s">
        <v>61</v>
      </c>
      <c r="D12" s="97" t="s">
        <v>62</v>
      </c>
      <c r="E12" s="97" t="s">
        <v>63</v>
      </c>
      <c r="F12" s="97" t="s">
        <v>64</v>
      </c>
      <c r="H12" s="99"/>
    </row>
    <row r="13" spans="1:8" ht="15">
      <c r="A13" s="102" t="s">
        <v>23</v>
      </c>
      <c r="B13" s="118">
        <v>40</v>
      </c>
      <c r="C13" s="118">
        <v>6</v>
      </c>
      <c r="D13" s="118">
        <v>34</v>
      </c>
      <c r="E13" s="118">
        <v>0</v>
      </c>
      <c r="F13" s="119">
        <v>8</v>
      </c>
      <c r="G13" s="120"/>
      <c r="H13" s="91">
        <f>B13-D13-E13</f>
        <v>6</v>
      </c>
    </row>
    <row r="14" spans="1:10" ht="15">
      <c r="A14" s="106" t="s">
        <v>69</v>
      </c>
      <c r="B14" s="118">
        <v>76</v>
      </c>
      <c r="C14" s="118">
        <v>31</v>
      </c>
      <c r="D14" s="118">
        <v>44</v>
      </c>
      <c r="E14" s="118">
        <v>1</v>
      </c>
      <c r="F14" s="119">
        <v>8</v>
      </c>
      <c r="G14" s="91">
        <f>58-13</f>
        <v>45</v>
      </c>
      <c r="H14" s="91">
        <f aca="true" t="shared" si="0" ref="H14:H19">B14-D14-E14</f>
        <v>31</v>
      </c>
      <c r="I14" s="83">
        <f>28+30</f>
        <v>58</v>
      </c>
      <c r="J14" s="83">
        <f>SUM(81+79)/2</f>
        <v>80</v>
      </c>
    </row>
    <row r="15" spans="1:10" ht="15">
      <c r="A15" s="106" t="s">
        <v>24</v>
      </c>
      <c r="B15" s="118">
        <v>53</v>
      </c>
      <c r="C15" s="118">
        <v>20</v>
      </c>
      <c r="D15" s="118">
        <v>33</v>
      </c>
      <c r="E15" s="118">
        <v>0</v>
      </c>
      <c r="F15" s="119">
        <v>8</v>
      </c>
      <c r="G15" s="91"/>
      <c r="H15" s="91">
        <f t="shared" si="0"/>
        <v>20</v>
      </c>
      <c r="I15" s="83"/>
      <c r="J15" s="83"/>
    </row>
    <row r="16" spans="1:10" ht="15">
      <c r="A16" s="106" t="s">
        <v>25</v>
      </c>
      <c r="B16" s="118">
        <v>72</v>
      </c>
      <c r="C16" s="118">
        <v>6</v>
      </c>
      <c r="D16" s="118">
        <v>61</v>
      </c>
      <c r="E16" s="118">
        <v>5</v>
      </c>
      <c r="F16" s="119">
        <v>8</v>
      </c>
      <c r="G16" s="91">
        <f>36-34</f>
        <v>2</v>
      </c>
      <c r="H16" s="91">
        <f t="shared" si="0"/>
        <v>6</v>
      </c>
      <c r="I16" s="83"/>
      <c r="J16" s="83"/>
    </row>
    <row r="17" spans="1:10" ht="22.5">
      <c r="A17" s="106" t="s">
        <v>26</v>
      </c>
      <c r="B17" s="118">
        <v>40</v>
      </c>
      <c r="C17" s="118">
        <v>1</v>
      </c>
      <c r="D17" s="118">
        <v>39</v>
      </c>
      <c r="E17" s="118">
        <v>0</v>
      </c>
      <c r="F17" s="119">
        <v>8</v>
      </c>
      <c r="G17" s="91">
        <f>16-7</f>
        <v>9</v>
      </c>
      <c r="H17" s="91">
        <f t="shared" si="0"/>
        <v>1</v>
      </c>
      <c r="I17" s="83"/>
      <c r="J17" s="83"/>
    </row>
    <row r="18" spans="1:10" ht="22.5">
      <c r="A18" s="106" t="s">
        <v>27</v>
      </c>
      <c r="B18" s="118">
        <v>87</v>
      </c>
      <c r="C18" s="118">
        <v>18</v>
      </c>
      <c r="D18" s="118">
        <v>67</v>
      </c>
      <c r="E18" s="118">
        <v>2</v>
      </c>
      <c r="F18" s="119">
        <v>8</v>
      </c>
      <c r="G18" s="91">
        <f>56-15</f>
        <v>41</v>
      </c>
      <c r="H18" s="91">
        <f t="shared" si="0"/>
        <v>18</v>
      </c>
      <c r="I18" s="83">
        <f>29+27</f>
        <v>56</v>
      </c>
      <c r="J18" s="83">
        <f>SUM(79+83)/2</f>
        <v>81</v>
      </c>
    </row>
    <row r="19" spans="1:10" ht="15">
      <c r="A19" s="121" t="s">
        <v>70</v>
      </c>
      <c r="B19" s="122">
        <f>SUM(B13:B18)</f>
        <v>368</v>
      </c>
      <c r="C19" s="122">
        <f>SUM(C13:C18)</f>
        <v>82</v>
      </c>
      <c r="D19" s="122">
        <f>SUM(D13:D18)</f>
        <v>278</v>
      </c>
      <c r="E19" s="122">
        <f>SUM(E13:E18)</f>
        <v>8</v>
      </c>
      <c r="F19" s="122">
        <v>8</v>
      </c>
      <c r="G19" s="83"/>
      <c r="H19" s="91">
        <f t="shared" si="0"/>
        <v>82</v>
      </c>
      <c r="I19" s="83"/>
      <c r="J19" s="83"/>
    </row>
    <row r="20" spans="1:8" ht="15">
      <c r="A20" s="110"/>
      <c r="B20" s="111"/>
      <c r="C20" s="111"/>
      <c r="D20" s="111"/>
      <c r="E20" s="111"/>
      <c r="F20" s="111"/>
      <c r="H20" s="83"/>
    </row>
    <row r="21" spans="1:8" ht="15">
      <c r="A21" s="110"/>
      <c r="B21" s="111"/>
      <c r="C21" s="111"/>
      <c r="D21" s="111"/>
      <c r="E21" s="111"/>
      <c r="F21" s="111"/>
      <c r="H21" s="83"/>
    </row>
    <row r="22" ht="15">
      <c r="H22" s="83"/>
    </row>
    <row r="23" ht="15">
      <c r="H23" s="8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M17" sqref="M17"/>
    </sheetView>
  </sheetViews>
  <sheetFormatPr defaultColWidth="11.421875" defaultRowHeight="15"/>
  <cols>
    <col min="1" max="1" width="13.7109375" style="0" customWidth="1"/>
    <col min="2" max="2" width="12.7109375" style="0" customWidth="1"/>
    <col min="3" max="14" width="5.7109375" style="0" customWidth="1"/>
    <col min="15" max="15" width="4.00390625" style="0" bestFit="1" customWidth="1"/>
    <col min="16" max="16" width="5.7109375" style="0" customWidth="1"/>
    <col min="17" max="22" width="11.7109375" style="0" customWidth="1"/>
  </cols>
  <sheetData>
    <row r="1" spans="1:23" ht="15">
      <c r="A1" s="123" t="s">
        <v>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4"/>
    </row>
    <row r="2" spans="1:23" ht="15">
      <c r="A2" s="123" t="s">
        <v>54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</row>
    <row r="3" spans="1:23" ht="15">
      <c r="A3" s="123" t="s">
        <v>55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</row>
    <row r="4" spans="1:16" ht="1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</row>
    <row r="6" spans="1:23" ht="15">
      <c r="A6" s="123" t="s">
        <v>71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</row>
    <row r="8" spans="1:16" ht="15">
      <c r="A8" t="s">
        <v>72</v>
      </c>
      <c r="B8" s="126"/>
      <c r="C8" s="126"/>
      <c r="D8" s="127" t="s">
        <v>73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</row>
    <row r="10" spans="1:22" ht="12" customHeight="1">
      <c r="A10" s="129" t="s">
        <v>74</v>
      </c>
      <c r="B10" s="129" t="s">
        <v>75</v>
      </c>
      <c r="C10" s="130" t="s">
        <v>76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2"/>
      <c r="O10" s="133" t="s">
        <v>9</v>
      </c>
      <c r="P10" s="134"/>
      <c r="Q10" s="135" t="s">
        <v>77</v>
      </c>
      <c r="R10" s="136"/>
      <c r="S10" s="136"/>
      <c r="T10" s="136"/>
      <c r="U10" s="136"/>
      <c r="V10" s="137"/>
    </row>
    <row r="11" spans="1:22" ht="38.25" customHeight="1">
      <c r="A11" s="138"/>
      <c r="B11" s="138"/>
      <c r="C11" s="130" t="s">
        <v>78</v>
      </c>
      <c r="D11" s="139"/>
      <c r="E11" s="130" t="s">
        <v>79</v>
      </c>
      <c r="F11" s="139"/>
      <c r="G11" s="130" t="s">
        <v>80</v>
      </c>
      <c r="H11" s="139"/>
      <c r="I11" s="130" t="s">
        <v>81</v>
      </c>
      <c r="J11" s="139"/>
      <c r="K11" s="140" t="s">
        <v>82</v>
      </c>
      <c r="L11" s="139"/>
      <c r="M11" s="141" t="s">
        <v>83</v>
      </c>
      <c r="N11" s="142"/>
      <c r="O11" s="141"/>
      <c r="P11" s="142"/>
      <c r="Q11" s="143" t="s">
        <v>78</v>
      </c>
      <c r="R11" s="143" t="s">
        <v>79</v>
      </c>
      <c r="S11" s="143" t="s">
        <v>80</v>
      </c>
      <c r="T11" s="143" t="s">
        <v>81</v>
      </c>
      <c r="U11" s="144" t="s">
        <v>82</v>
      </c>
      <c r="V11" s="144" t="s">
        <v>84</v>
      </c>
    </row>
    <row r="12" spans="1:22" ht="15">
      <c r="A12" s="145"/>
      <c r="B12" s="145"/>
      <c r="C12" s="146" t="s">
        <v>10</v>
      </c>
      <c r="D12" s="147" t="s">
        <v>11</v>
      </c>
      <c r="E12" s="146" t="s">
        <v>10</v>
      </c>
      <c r="F12" s="147" t="s">
        <v>11</v>
      </c>
      <c r="G12" s="146" t="s">
        <v>10</v>
      </c>
      <c r="H12" s="147" t="s">
        <v>11</v>
      </c>
      <c r="I12" s="146" t="s">
        <v>10</v>
      </c>
      <c r="J12" s="147" t="s">
        <v>11</v>
      </c>
      <c r="K12" s="146" t="s">
        <v>10</v>
      </c>
      <c r="L12" s="147" t="s">
        <v>11</v>
      </c>
      <c r="M12" s="146" t="s">
        <v>10</v>
      </c>
      <c r="N12" s="147" t="s">
        <v>11</v>
      </c>
      <c r="O12" s="146" t="s">
        <v>10</v>
      </c>
      <c r="P12" s="147" t="s">
        <v>11</v>
      </c>
      <c r="Q12" s="148" t="s">
        <v>85</v>
      </c>
      <c r="R12" s="148" t="s">
        <v>85</v>
      </c>
      <c r="S12" s="148" t="s">
        <v>85</v>
      </c>
      <c r="T12" s="148" t="s">
        <v>85</v>
      </c>
      <c r="U12" s="149" t="s">
        <v>85</v>
      </c>
      <c r="V12" s="149" t="s">
        <v>85</v>
      </c>
    </row>
    <row r="13" spans="1:22" ht="22.5">
      <c r="A13" s="150" t="s">
        <v>44</v>
      </c>
      <c r="B13" s="151">
        <v>2</v>
      </c>
      <c r="C13" s="152">
        <v>1</v>
      </c>
      <c r="D13" s="153">
        <v>3</v>
      </c>
      <c r="E13" s="152">
        <v>2</v>
      </c>
      <c r="F13" s="153">
        <v>0</v>
      </c>
      <c r="G13" s="152">
        <v>1</v>
      </c>
      <c r="H13" s="153">
        <v>3</v>
      </c>
      <c r="I13" s="154">
        <v>38</v>
      </c>
      <c r="J13" s="155">
        <v>37</v>
      </c>
      <c r="K13" s="152">
        <v>0</v>
      </c>
      <c r="L13" s="153">
        <v>0</v>
      </c>
      <c r="M13" s="152">
        <v>0</v>
      </c>
      <c r="N13" s="153">
        <v>0</v>
      </c>
      <c r="O13" s="152">
        <f>+C13+E13+G13+I13+K13+M13</f>
        <v>42</v>
      </c>
      <c r="P13" s="152">
        <f>+D13+F13+H13+J13+L13+N13</f>
        <v>43</v>
      </c>
      <c r="Q13" s="152">
        <v>0</v>
      </c>
      <c r="R13" s="152">
        <v>0</v>
      </c>
      <c r="S13" s="152">
        <v>0</v>
      </c>
      <c r="T13" s="152">
        <v>11</v>
      </c>
      <c r="U13" s="156">
        <v>0</v>
      </c>
      <c r="V13" s="152">
        <v>0</v>
      </c>
    </row>
    <row r="14" spans="1:22" ht="15">
      <c r="A14" s="157" t="s">
        <v>45</v>
      </c>
      <c r="B14" s="151">
        <v>2</v>
      </c>
      <c r="C14" s="152">
        <v>0</v>
      </c>
      <c r="D14" s="153">
        <v>1</v>
      </c>
      <c r="E14" s="152"/>
      <c r="F14" s="153"/>
      <c r="G14" s="152">
        <v>1</v>
      </c>
      <c r="H14" s="153">
        <v>1</v>
      </c>
      <c r="I14" s="154">
        <v>10</v>
      </c>
      <c r="J14" s="155">
        <v>12</v>
      </c>
      <c r="K14" s="152">
        <v>3</v>
      </c>
      <c r="L14" s="153">
        <v>3</v>
      </c>
      <c r="M14" s="152">
        <v>0</v>
      </c>
      <c r="N14" s="153">
        <v>0</v>
      </c>
      <c r="O14" s="152">
        <f aca="true" t="shared" si="0" ref="O14:P25">+C14+E14+G14+I14+K14+M14</f>
        <v>14</v>
      </c>
      <c r="P14" s="152">
        <f t="shared" si="0"/>
        <v>17</v>
      </c>
      <c r="Q14" s="152">
        <v>0</v>
      </c>
      <c r="R14" s="152">
        <v>0</v>
      </c>
      <c r="S14" s="152">
        <v>0</v>
      </c>
      <c r="T14" s="152">
        <v>6</v>
      </c>
      <c r="U14" s="156">
        <v>0</v>
      </c>
      <c r="V14" s="152">
        <v>0</v>
      </c>
    </row>
    <row r="15" spans="1:22" ht="15">
      <c r="A15" s="157" t="s">
        <v>46</v>
      </c>
      <c r="B15" s="151">
        <v>2</v>
      </c>
      <c r="C15" s="152">
        <v>11</v>
      </c>
      <c r="D15" s="153">
        <v>12</v>
      </c>
      <c r="E15" s="152">
        <v>3</v>
      </c>
      <c r="F15" s="153">
        <v>1</v>
      </c>
      <c r="G15" s="152">
        <v>1</v>
      </c>
      <c r="H15" s="153">
        <v>1</v>
      </c>
      <c r="I15" s="154">
        <v>64</v>
      </c>
      <c r="J15" s="155">
        <v>65</v>
      </c>
      <c r="K15" s="152">
        <v>0</v>
      </c>
      <c r="L15" s="153">
        <v>0</v>
      </c>
      <c r="M15" s="152">
        <v>0</v>
      </c>
      <c r="N15" s="153">
        <v>0</v>
      </c>
      <c r="O15" s="152">
        <f t="shared" si="0"/>
        <v>79</v>
      </c>
      <c r="P15" s="152">
        <f t="shared" si="0"/>
        <v>79</v>
      </c>
      <c r="Q15" s="152">
        <v>0</v>
      </c>
      <c r="R15" s="152">
        <v>0</v>
      </c>
      <c r="S15" s="152">
        <v>0</v>
      </c>
      <c r="T15" s="152">
        <v>5</v>
      </c>
      <c r="U15" s="156">
        <v>0</v>
      </c>
      <c r="V15" s="152">
        <v>0</v>
      </c>
    </row>
    <row r="16" spans="1:22" ht="15">
      <c r="A16" s="157" t="s">
        <v>86</v>
      </c>
      <c r="B16" s="151">
        <v>2</v>
      </c>
      <c r="C16" s="152">
        <v>8</v>
      </c>
      <c r="D16" s="153">
        <v>0</v>
      </c>
      <c r="E16" s="152">
        <v>2</v>
      </c>
      <c r="F16" s="153">
        <v>0</v>
      </c>
      <c r="G16" s="152">
        <v>4</v>
      </c>
      <c r="H16" s="153">
        <v>1</v>
      </c>
      <c r="I16" s="154">
        <v>115</v>
      </c>
      <c r="J16" s="155">
        <v>6</v>
      </c>
      <c r="K16" s="152">
        <v>14</v>
      </c>
      <c r="L16" s="153">
        <v>1</v>
      </c>
      <c r="M16" s="152">
        <v>0</v>
      </c>
      <c r="N16" s="153">
        <v>0</v>
      </c>
      <c r="O16" s="152">
        <f t="shared" si="0"/>
        <v>143</v>
      </c>
      <c r="P16" s="152">
        <f t="shared" si="0"/>
        <v>8</v>
      </c>
      <c r="Q16" s="152">
        <v>0</v>
      </c>
      <c r="R16" s="152">
        <v>0</v>
      </c>
      <c r="S16" s="152">
        <v>0</v>
      </c>
      <c r="T16" s="152">
        <v>18</v>
      </c>
      <c r="U16" s="156">
        <v>1</v>
      </c>
      <c r="V16" s="152">
        <v>0</v>
      </c>
    </row>
    <row r="17" spans="1:22" ht="15">
      <c r="A17" s="157" t="s">
        <v>87</v>
      </c>
      <c r="B17" s="151">
        <v>2</v>
      </c>
      <c r="C17" s="152">
        <v>0</v>
      </c>
      <c r="D17" s="153">
        <v>0</v>
      </c>
      <c r="E17" s="152">
        <v>0</v>
      </c>
      <c r="F17" s="153">
        <v>0</v>
      </c>
      <c r="G17" s="152">
        <v>1</v>
      </c>
      <c r="H17" s="153">
        <v>2</v>
      </c>
      <c r="I17" s="154">
        <v>28</v>
      </c>
      <c r="J17" s="155">
        <v>27</v>
      </c>
      <c r="K17" s="152">
        <v>0</v>
      </c>
      <c r="L17" s="153">
        <v>0</v>
      </c>
      <c r="M17" s="152">
        <v>0</v>
      </c>
      <c r="N17" s="153">
        <v>0</v>
      </c>
      <c r="O17" s="152">
        <f t="shared" si="0"/>
        <v>29</v>
      </c>
      <c r="P17" s="152">
        <f t="shared" si="0"/>
        <v>29</v>
      </c>
      <c r="Q17" s="152">
        <v>0</v>
      </c>
      <c r="R17" s="152">
        <v>0</v>
      </c>
      <c r="S17" s="152">
        <v>0</v>
      </c>
      <c r="T17" s="152">
        <v>15</v>
      </c>
      <c r="U17" s="156">
        <v>0</v>
      </c>
      <c r="V17" s="152">
        <v>0</v>
      </c>
    </row>
    <row r="18" spans="1:22" ht="34.5">
      <c r="A18" s="158" t="s">
        <v>88</v>
      </c>
      <c r="B18" s="151">
        <v>2</v>
      </c>
      <c r="C18" s="152">
        <v>0</v>
      </c>
      <c r="D18" s="153">
        <v>1</v>
      </c>
      <c r="E18" s="152">
        <v>2</v>
      </c>
      <c r="F18" s="153">
        <v>1</v>
      </c>
      <c r="G18" s="152">
        <v>1</v>
      </c>
      <c r="H18" s="153">
        <v>1</v>
      </c>
      <c r="I18" s="154">
        <v>62</v>
      </c>
      <c r="J18" s="155">
        <v>30</v>
      </c>
      <c r="K18" s="152">
        <v>15</v>
      </c>
      <c r="L18" s="153">
        <v>11</v>
      </c>
      <c r="M18" s="152">
        <v>0</v>
      </c>
      <c r="N18" s="153">
        <v>0</v>
      </c>
      <c r="O18" s="152">
        <f t="shared" si="0"/>
        <v>80</v>
      </c>
      <c r="P18" s="152">
        <f t="shared" si="0"/>
        <v>44</v>
      </c>
      <c r="Q18" s="152">
        <v>0</v>
      </c>
      <c r="R18" s="152">
        <v>0</v>
      </c>
      <c r="S18" s="152">
        <v>0</v>
      </c>
      <c r="T18" s="152">
        <v>16</v>
      </c>
      <c r="U18" s="156">
        <v>0</v>
      </c>
      <c r="V18" s="152">
        <v>0</v>
      </c>
    </row>
    <row r="19" spans="1:22" ht="15">
      <c r="A19" s="159"/>
      <c r="B19" s="160"/>
      <c r="C19" s="161"/>
      <c r="D19" s="162"/>
      <c r="E19" s="161"/>
      <c r="F19" s="162"/>
      <c r="G19" s="161"/>
      <c r="H19" s="162"/>
      <c r="I19" s="161"/>
      <c r="J19" s="162"/>
      <c r="K19" s="161"/>
      <c r="L19" s="162"/>
      <c r="M19" s="161"/>
      <c r="N19" s="162"/>
      <c r="O19" s="161"/>
      <c r="P19" s="161"/>
      <c r="Q19" s="161"/>
      <c r="R19" s="161"/>
      <c r="S19" s="161"/>
      <c r="T19" s="161"/>
      <c r="U19" s="163"/>
      <c r="V19" s="160"/>
    </row>
    <row r="20" spans="1:22" ht="22.5">
      <c r="A20" s="150" t="s">
        <v>44</v>
      </c>
      <c r="B20" s="164">
        <v>5</v>
      </c>
      <c r="C20" s="165">
        <v>0</v>
      </c>
      <c r="D20" s="166">
        <v>0</v>
      </c>
      <c r="E20" s="165">
        <v>0</v>
      </c>
      <c r="F20" s="166">
        <v>0</v>
      </c>
      <c r="G20" s="165">
        <v>0</v>
      </c>
      <c r="H20" s="166">
        <v>0</v>
      </c>
      <c r="I20" s="154">
        <v>14</v>
      </c>
      <c r="J20" s="155">
        <v>32</v>
      </c>
      <c r="K20" s="152">
        <v>0</v>
      </c>
      <c r="L20" s="153">
        <v>0</v>
      </c>
      <c r="M20" s="165">
        <v>0</v>
      </c>
      <c r="N20" s="166">
        <v>0</v>
      </c>
      <c r="O20" s="152">
        <f t="shared" si="0"/>
        <v>14</v>
      </c>
      <c r="P20" s="152">
        <f t="shared" si="0"/>
        <v>32</v>
      </c>
      <c r="Q20" s="152">
        <v>0</v>
      </c>
      <c r="R20" s="152">
        <v>0</v>
      </c>
      <c r="S20" s="152">
        <v>0</v>
      </c>
      <c r="T20" s="152">
        <v>0</v>
      </c>
      <c r="U20" s="156">
        <v>0</v>
      </c>
      <c r="V20" s="152">
        <v>0</v>
      </c>
    </row>
    <row r="21" spans="1:22" ht="15">
      <c r="A21" s="167" t="s">
        <v>45</v>
      </c>
      <c r="B21" s="164">
        <v>5</v>
      </c>
      <c r="C21" s="165">
        <v>1</v>
      </c>
      <c r="D21" s="166"/>
      <c r="E21" s="165">
        <v>0</v>
      </c>
      <c r="F21" s="166">
        <v>0</v>
      </c>
      <c r="G21" s="165">
        <v>0</v>
      </c>
      <c r="H21" s="166">
        <v>0</v>
      </c>
      <c r="I21" s="154">
        <v>18</v>
      </c>
      <c r="J21" s="155">
        <v>14</v>
      </c>
      <c r="K21" s="152">
        <v>3</v>
      </c>
      <c r="L21" s="153">
        <v>1</v>
      </c>
      <c r="M21" s="165">
        <v>0</v>
      </c>
      <c r="N21" s="166">
        <v>0</v>
      </c>
      <c r="O21" s="152">
        <f t="shared" si="0"/>
        <v>22</v>
      </c>
      <c r="P21" s="152">
        <f t="shared" si="0"/>
        <v>15</v>
      </c>
      <c r="Q21" s="152">
        <v>0</v>
      </c>
      <c r="R21" s="152">
        <v>0</v>
      </c>
      <c r="S21" s="152">
        <v>0</v>
      </c>
      <c r="T21" s="152">
        <v>0</v>
      </c>
      <c r="U21" s="156">
        <v>0</v>
      </c>
      <c r="V21" s="152">
        <v>0</v>
      </c>
    </row>
    <row r="22" spans="1:22" ht="15">
      <c r="A22" s="167" t="s">
        <v>46</v>
      </c>
      <c r="B22" s="164">
        <v>5</v>
      </c>
      <c r="C22" s="165">
        <v>9</v>
      </c>
      <c r="D22" s="166">
        <v>19</v>
      </c>
      <c r="E22" s="165">
        <v>0</v>
      </c>
      <c r="F22" s="166">
        <v>0</v>
      </c>
      <c r="G22" s="165">
        <v>0</v>
      </c>
      <c r="H22" s="166">
        <v>0</v>
      </c>
      <c r="I22" s="154">
        <v>33</v>
      </c>
      <c r="J22" s="155">
        <v>71</v>
      </c>
      <c r="K22" s="152">
        <v>0</v>
      </c>
      <c r="L22" s="153">
        <v>0</v>
      </c>
      <c r="M22" s="165">
        <v>0</v>
      </c>
      <c r="N22" s="166">
        <v>0</v>
      </c>
      <c r="O22" s="152">
        <f t="shared" si="0"/>
        <v>42</v>
      </c>
      <c r="P22" s="152">
        <f t="shared" si="0"/>
        <v>90</v>
      </c>
      <c r="Q22" s="152">
        <v>0</v>
      </c>
      <c r="R22" s="152">
        <v>0</v>
      </c>
      <c r="S22" s="152">
        <v>0</v>
      </c>
      <c r="T22" s="152">
        <v>3</v>
      </c>
      <c r="U22" s="156">
        <v>0</v>
      </c>
      <c r="V22" s="152">
        <v>0</v>
      </c>
    </row>
    <row r="23" spans="1:22" ht="15">
      <c r="A23" s="167" t="s">
        <v>86</v>
      </c>
      <c r="B23" s="164">
        <v>5</v>
      </c>
      <c r="C23" s="165">
        <v>3</v>
      </c>
      <c r="D23" s="166">
        <v>0</v>
      </c>
      <c r="E23" s="165">
        <v>1</v>
      </c>
      <c r="F23" s="166">
        <v>0</v>
      </c>
      <c r="G23" s="165">
        <v>0</v>
      </c>
      <c r="H23" s="166">
        <v>0</v>
      </c>
      <c r="I23" s="154">
        <v>64</v>
      </c>
      <c r="J23" s="155">
        <v>1</v>
      </c>
      <c r="K23" s="152">
        <v>17</v>
      </c>
      <c r="L23" s="153">
        <v>0</v>
      </c>
      <c r="M23" s="165">
        <v>0</v>
      </c>
      <c r="N23" s="166">
        <v>0</v>
      </c>
      <c r="O23" s="152">
        <f t="shared" si="0"/>
        <v>85</v>
      </c>
      <c r="P23" s="152">
        <f t="shared" si="0"/>
        <v>1</v>
      </c>
      <c r="Q23" s="152">
        <v>0</v>
      </c>
      <c r="R23" s="152">
        <v>0</v>
      </c>
      <c r="S23" s="152">
        <v>0</v>
      </c>
      <c r="T23" s="152">
        <v>1</v>
      </c>
      <c r="U23" s="156">
        <v>0</v>
      </c>
      <c r="V23" s="152">
        <v>0</v>
      </c>
    </row>
    <row r="24" spans="1:22" ht="15">
      <c r="A24" s="167" t="s">
        <v>87</v>
      </c>
      <c r="B24" s="164">
        <v>5</v>
      </c>
      <c r="C24" s="165">
        <v>1</v>
      </c>
      <c r="D24" s="166">
        <v>1</v>
      </c>
      <c r="E24" s="165">
        <v>0</v>
      </c>
      <c r="F24" s="166">
        <v>0</v>
      </c>
      <c r="G24" s="165">
        <v>0</v>
      </c>
      <c r="H24" s="166">
        <v>0</v>
      </c>
      <c r="I24" s="154">
        <v>11</v>
      </c>
      <c r="J24" s="155">
        <v>22</v>
      </c>
      <c r="K24" s="152">
        <v>0</v>
      </c>
      <c r="L24" s="153">
        <v>0</v>
      </c>
      <c r="M24" s="165">
        <v>0</v>
      </c>
      <c r="N24" s="166">
        <v>0</v>
      </c>
      <c r="O24" s="152">
        <f t="shared" si="0"/>
        <v>12</v>
      </c>
      <c r="P24" s="152">
        <f t="shared" si="0"/>
        <v>23</v>
      </c>
      <c r="Q24" s="152">
        <v>0</v>
      </c>
      <c r="R24" s="152">
        <v>0</v>
      </c>
      <c r="S24" s="152">
        <v>1</v>
      </c>
      <c r="T24" s="152">
        <v>0</v>
      </c>
      <c r="U24" s="156">
        <v>0</v>
      </c>
      <c r="V24" s="152">
        <v>0</v>
      </c>
    </row>
    <row r="25" spans="1:22" ht="34.5">
      <c r="A25" s="168" t="s">
        <v>88</v>
      </c>
      <c r="B25" s="164">
        <v>5</v>
      </c>
      <c r="C25" s="165">
        <v>0</v>
      </c>
      <c r="D25" s="166">
        <v>0</v>
      </c>
      <c r="E25" s="165">
        <v>0</v>
      </c>
      <c r="F25" s="166">
        <v>0</v>
      </c>
      <c r="G25" s="165">
        <v>0</v>
      </c>
      <c r="H25" s="166">
        <v>0</v>
      </c>
      <c r="I25" s="154">
        <v>35</v>
      </c>
      <c r="J25" s="155">
        <v>11</v>
      </c>
      <c r="K25" s="152">
        <v>32</v>
      </c>
      <c r="L25" s="153">
        <v>11</v>
      </c>
      <c r="M25" s="165">
        <v>0</v>
      </c>
      <c r="N25" s="166">
        <v>0</v>
      </c>
      <c r="O25" s="152">
        <f t="shared" si="0"/>
        <v>67</v>
      </c>
      <c r="P25" s="152">
        <f t="shared" si="0"/>
        <v>22</v>
      </c>
      <c r="Q25" s="152">
        <v>0</v>
      </c>
      <c r="R25" s="152">
        <v>0</v>
      </c>
      <c r="S25" s="152">
        <v>0</v>
      </c>
      <c r="T25" s="152">
        <v>0</v>
      </c>
      <c r="U25" s="156">
        <v>0</v>
      </c>
      <c r="V25" s="152">
        <v>0</v>
      </c>
    </row>
    <row r="26" spans="1:23" ht="15">
      <c r="A26" s="169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1"/>
      <c r="P26" s="172"/>
      <c r="Q26" s="173"/>
      <c r="R26" s="174"/>
      <c r="S26" s="174"/>
      <c r="T26" s="174"/>
      <c r="U26" s="175"/>
      <c r="V26" s="176"/>
      <c r="W26" s="177"/>
    </row>
    <row r="27" spans="1:23" ht="15">
      <c r="A27" s="178"/>
      <c r="B27" s="179" t="s">
        <v>89</v>
      </c>
      <c r="C27" s="180">
        <f>+C13+C14+C15+C16+C17+C18+C20+C21+C22+C23+C24+C25</f>
        <v>34</v>
      </c>
      <c r="D27" s="180">
        <f>+D13+D14+D15+D16+D17+D18+D20+D21+D22+D23+D24+D25</f>
        <v>37</v>
      </c>
      <c r="E27" s="180">
        <f>+E13+E14+E15+E16+E17+E18+E20+E21+E22+E23+E24+E25</f>
        <v>10</v>
      </c>
      <c r="F27" s="180">
        <f aca="true" t="shared" si="1" ref="F27:V27">+F13+F14+F15+F16+F17+F18+F20+F21+F22+F23+F24+F25</f>
        <v>2</v>
      </c>
      <c r="G27" s="180">
        <f t="shared" si="1"/>
        <v>9</v>
      </c>
      <c r="H27" s="180">
        <f t="shared" si="1"/>
        <v>9</v>
      </c>
      <c r="I27" s="181">
        <f t="shared" si="1"/>
        <v>492</v>
      </c>
      <c r="J27" s="181">
        <f t="shared" si="1"/>
        <v>328</v>
      </c>
      <c r="K27" s="181">
        <f t="shared" si="1"/>
        <v>84</v>
      </c>
      <c r="L27" s="181">
        <f t="shared" si="1"/>
        <v>27</v>
      </c>
      <c r="M27" s="180">
        <f t="shared" si="1"/>
        <v>0</v>
      </c>
      <c r="N27" s="180">
        <f t="shared" si="1"/>
        <v>0</v>
      </c>
      <c r="O27" s="180">
        <f t="shared" si="1"/>
        <v>629</v>
      </c>
      <c r="P27" s="180">
        <f t="shared" si="1"/>
        <v>403</v>
      </c>
      <c r="Q27" s="180">
        <f t="shared" si="1"/>
        <v>0</v>
      </c>
      <c r="R27" s="180">
        <f t="shared" si="1"/>
        <v>0</v>
      </c>
      <c r="S27" s="180">
        <f t="shared" si="1"/>
        <v>1</v>
      </c>
      <c r="T27" s="180">
        <f t="shared" si="1"/>
        <v>75</v>
      </c>
      <c r="U27" s="180">
        <f t="shared" si="1"/>
        <v>1</v>
      </c>
      <c r="V27" s="180">
        <f t="shared" si="1"/>
        <v>0</v>
      </c>
      <c r="W27" s="182"/>
    </row>
    <row r="28" spans="1:23" ht="15">
      <c r="A28" s="183"/>
      <c r="B28" s="184" t="s">
        <v>90</v>
      </c>
      <c r="C28" s="185">
        <f>C27+D27</f>
        <v>71</v>
      </c>
      <c r="D28" s="186"/>
      <c r="E28" s="185">
        <f>E27+F27</f>
        <v>12</v>
      </c>
      <c r="F28" s="186"/>
      <c r="G28" s="185">
        <f>G27+H27</f>
        <v>18</v>
      </c>
      <c r="H28" s="186"/>
      <c r="I28" s="187">
        <f>I27+J27</f>
        <v>820</v>
      </c>
      <c r="J28" s="188"/>
      <c r="K28" s="187">
        <f>K27+L27</f>
        <v>111</v>
      </c>
      <c r="L28" s="188"/>
      <c r="M28" s="185">
        <f>M27+N27</f>
        <v>0</v>
      </c>
      <c r="N28" s="186"/>
      <c r="O28" s="185">
        <f>O27+P27</f>
        <v>1032</v>
      </c>
      <c r="P28" s="186"/>
      <c r="Q28" s="185">
        <f>+Q27+R27+S27+T27+U27+V27</f>
        <v>77</v>
      </c>
      <c r="R28" s="189"/>
      <c r="S28" s="189"/>
      <c r="T28" s="189"/>
      <c r="U28" s="189"/>
      <c r="V28" s="186"/>
      <c r="W28" s="183"/>
    </row>
    <row r="31" spans="9:10" ht="15">
      <c r="I31" s="190"/>
      <c r="J31" s="190"/>
    </row>
  </sheetData>
  <sheetProtection/>
  <mergeCells count="24">
    <mergeCell ref="O28:P28"/>
    <mergeCell ref="Q28:V28"/>
    <mergeCell ref="C28:D28"/>
    <mergeCell ref="E28:F28"/>
    <mergeCell ref="G28:H28"/>
    <mergeCell ref="I28:J28"/>
    <mergeCell ref="K28:L28"/>
    <mergeCell ref="M28:N28"/>
    <mergeCell ref="C11:D11"/>
    <mergeCell ref="E11:F11"/>
    <mergeCell ref="G11:H11"/>
    <mergeCell ref="I11:J11"/>
    <mergeCell ref="K11:L11"/>
    <mergeCell ref="M11:N11"/>
    <mergeCell ref="A1:V1"/>
    <mergeCell ref="A2:W2"/>
    <mergeCell ref="A3:W3"/>
    <mergeCell ref="A4:P4"/>
    <mergeCell ref="A6:W6"/>
    <mergeCell ref="A10:A12"/>
    <mergeCell ref="B10:B12"/>
    <mergeCell ref="C10:M10"/>
    <mergeCell ref="O10:P11"/>
    <mergeCell ref="Q10:V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2" width="12.7109375" style="0" customWidth="1"/>
    <col min="3" max="16" width="5.7109375" style="0" customWidth="1"/>
    <col min="17" max="21" width="11.7109375" style="0" customWidth="1"/>
    <col min="22" max="22" width="12.421875" style="0" customWidth="1"/>
  </cols>
  <sheetData>
    <row r="1" spans="1:23" ht="15">
      <c r="A1" s="123" t="s">
        <v>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4"/>
    </row>
    <row r="2" spans="1:23" ht="15">
      <c r="A2" s="123" t="s">
        <v>54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</row>
    <row r="3" spans="1:23" ht="15">
      <c r="A3" s="123" t="s">
        <v>55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</row>
    <row r="4" spans="1:16" ht="1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</row>
    <row r="6" spans="1:23" ht="15">
      <c r="A6" s="123" t="s">
        <v>71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</row>
    <row r="8" spans="1:16" ht="15">
      <c r="A8" t="s">
        <v>72</v>
      </c>
      <c r="B8" s="126"/>
      <c r="C8" s="126"/>
      <c r="D8" s="128" t="s">
        <v>73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</row>
    <row r="10" spans="1:22" ht="12" customHeight="1">
      <c r="A10" s="129" t="s">
        <v>74</v>
      </c>
      <c r="B10" s="129" t="s">
        <v>75</v>
      </c>
      <c r="C10" s="130" t="s">
        <v>76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2"/>
      <c r="O10" s="133" t="s">
        <v>9</v>
      </c>
      <c r="P10" s="134"/>
      <c r="Q10" s="135" t="s">
        <v>77</v>
      </c>
      <c r="R10" s="136"/>
      <c r="S10" s="136"/>
      <c r="T10" s="136"/>
      <c r="U10" s="136"/>
      <c r="V10" s="137"/>
    </row>
    <row r="11" spans="1:22" ht="38.25" customHeight="1">
      <c r="A11" s="138"/>
      <c r="B11" s="138"/>
      <c r="C11" s="130" t="s">
        <v>78</v>
      </c>
      <c r="D11" s="139"/>
      <c r="E11" s="130" t="s">
        <v>79</v>
      </c>
      <c r="F11" s="139"/>
      <c r="G11" s="130" t="s">
        <v>80</v>
      </c>
      <c r="H11" s="139"/>
      <c r="I11" s="130" t="s">
        <v>81</v>
      </c>
      <c r="J11" s="139"/>
      <c r="K11" s="140" t="s">
        <v>82</v>
      </c>
      <c r="L11" s="139"/>
      <c r="M11" s="141" t="s">
        <v>83</v>
      </c>
      <c r="N11" s="142"/>
      <c r="O11" s="141"/>
      <c r="P11" s="142"/>
      <c r="Q11" s="143" t="s">
        <v>78</v>
      </c>
      <c r="R11" s="143" t="s">
        <v>79</v>
      </c>
      <c r="S11" s="191" t="s">
        <v>80</v>
      </c>
      <c r="T11" s="143" t="s">
        <v>81</v>
      </c>
      <c r="U11" s="144" t="s">
        <v>82</v>
      </c>
      <c r="V11" s="192" t="s">
        <v>81</v>
      </c>
    </row>
    <row r="12" spans="1:22" ht="15">
      <c r="A12" s="145"/>
      <c r="B12" s="145"/>
      <c r="C12" s="146" t="s">
        <v>10</v>
      </c>
      <c r="D12" s="147" t="s">
        <v>11</v>
      </c>
      <c r="E12" s="146" t="s">
        <v>10</v>
      </c>
      <c r="F12" s="147" t="s">
        <v>11</v>
      </c>
      <c r="G12" s="146" t="s">
        <v>10</v>
      </c>
      <c r="H12" s="147" t="s">
        <v>11</v>
      </c>
      <c r="I12" s="146" t="s">
        <v>10</v>
      </c>
      <c r="J12" s="147" t="s">
        <v>11</v>
      </c>
      <c r="K12" s="146" t="s">
        <v>10</v>
      </c>
      <c r="L12" s="147" t="s">
        <v>11</v>
      </c>
      <c r="M12" s="146" t="s">
        <v>10</v>
      </c>
      <c r="N12" s="147" t="s">
        <v>11</v>
      </c>
      <c r="O12" s="146" t="s">
        <v>10</v>
      </c>
      <c r="P12" s="147" t="s">
        <v>11</v>
      </c>
      <c r="Q12" s="148" t="s">
        <v>85</v>
      </c>
      <c r="R12" s="148" t="s">
        <v>85</v>
      </c>
      <c r="S12" s="148" t="s">
        <v>85</v>
      </c>
      <c r="T12" s="148" t="s">
        <v>85</v>
      </c>
      <c r="U12" s="149" t="s">
        <v>85</v>
      </c>
      <c r="V12" s="149" t="s">
        <v>91</v>
      </c>
    </row>
    <row r="13" spans="1:22" ht="15">
      <c r="A13" s="193" t="s">
        <v>92</v>
      </c>
      <c r="B13" s="194">
        <v>8</v>
      </c>
      <c r="C13" s="152">
        <v>0</v>
      </c>
      <c r="D13" s="153">
        <v>0</v>
      </c>
      <c r="E13" s="152">
        <v>0</v>
      </c>
      <c r="F13" s="153">
        <v>0</v>
      </c>
      <c r="G13" s="152">
        <v>0</v>
      </c>
      <c r="H13" s="153">
        <v>0</v>
      </c>
      <c r="I13" s="152">
        <v>16</v>
      </c>
      <c r="J13" s="153">
        <v>32</v>
      </c>
      <c r="K13" s="152">
        <v>0</v>
      </c>
      <c r="L13" s="153">
        <v>0</v>
      </c>
      <c r="M13" s="152">
        <v>0</v>
      </c>
      <c r="N13" s="153">
        <v>0</v>
      </c>
      <c r="O13" s="195">
        <f aca="true" t="shared" si="0" ref="O13:O25">C13+E13+G13+I13+K13+M13</f>
        <v>16</v>
      </c>
      <c r="P13" s="196">
        <f aca="true" t="shared" si="1" ref="P13:P25">D13+F13+H13+J13+N13+L13</f>
        <v>32</v>
      </c>
      <c r="Q13" s="197">
        <v>0</v>
      </c>
      <c r="R13" s="197">
        <v>0</v>
      </c>
      <c r="S13" s="197">
        <v>0</v>
      </c>
      <c r="T13" s="197">
        <v>0</v>
      </c>
      <c r="U13" s="198">
        <v>0</v>
      </c>
      <c r="V13" s="199">
        <v>0</v>
      </c>
    </row>
    <row r="14" spans="1:22" ht="15">
      <c r="A14" s="193" t="s">
        <v>93</v>
      </c>
      <c r="B14" s="194">
        <v>8</v>
      </c>
      <c r="C14" s="152">
        <v>0</v>
      </c>
      <c r="D14" s="153">
        <v>0</v>
      </c>
      <c r="E14" s="152">
        <v>0</v>
      </c>
      <c r="F14" s="153">
        <v>0</v>
      </c>
      <c r="G14" s="152">
        <v>0</v>
      </c>
      <c r="H14" s="153">
        <v>0</v>
      </c>
      <c r="I14" s="152">
        <v>18</v>
      </c>
      <c r="J14" s="153">
        <v>22</v>
      </c>
      <c r="K14" s="152">
        <v>0</v>
      </c>
      <c r="L14" s="153">
        <v>0</v>
      </c>
      <c r="M14" s="152">
        <v>0</v>
      </c>
      <c r="N14" s="153">
        <v>0</v>
      </c>
      <c r="O14" s="195">
        <f t="shared" si="0"/>
        <v>18</v>
      </c>
      <c r="P14" s="196">
        <f t="shared" si="1"/>
        <v>22</v>
      </c>
      <c r="Q14" s="197">
        <v>0</v>
      </c>
      <c r="R14" s="197">
        <v>0</v>
      </c>
      <c r="S14" s="197">
        <v>0</v>
      </c>
      <c r="T14" s="197">
        <v>2</v>
      </c>
      <c r="U14" s="198">
        <v>0</v>
      </c>
      <c r="V14" s="199">
        <v>0</v>
      </c>
    </row>
    <row r="15" spans="1:22" ht="15">
      <c r="A15" s="193" t="s">
        <v>94</v>
      </c>
      <c r="B15" s="194">
        <v>8</v>
      </c>
      <c r="C15" s="152">
        <v>0</v>
      </c>
      <c r="D15" s="153">
        <v>1</v>
      </c>
      <c r="E15" s="152">
        <v>0</v>
      </c>
      <c r="F15" s="153">
        <v>0</v>
      </c>
      <c r="G15" s="152">
        <v>0</v>
      </c>
      <c r="H15" s="153">
        <v>0</v>
      </c>
      <c r="I15" s="152">
        <v>25</v>
      </c>
      <c r="J15" s="153">
        <v>47</v>
      </c>
      <c r="K15" s="152">
        <v>0</v>
      </c>
      <c r="L15" s="153">
        <v>0</v>
      </c>
      <c r="M15" s="152">
        <v>0</v>
      </c>
      <c r="N15" s="153">
        <v>0</v>
      </c>
      <c r="O15" s="195">
        <f t="shared" si="0"/>
        <v>25</v>
      </c>
      <c r="P15" s="196">
        <f t="shared" si="1"/>
        <v>48</v>
      </c>
      <c r="Q15" s="197">
        <v>0</v>
      </c>
      <c r="R15" s="197">
        <v>0</v>
      </c>
      <c r="S15" s="197">
        <v>0</v>
      </c>
      <c r="T15" s="197">
        <v>4</v>
      </c>
      <c r="U15" s="198">
        <v>0</v>
      </c>
      <c r="V15" s="199">
        <v>0</v>
      </c>
    </row>
    <row r="16" spans="1:22" ht="15">
      <c r="A16" s="193" t="s">
        <v>95</v>
      </c>
      <c r="B16" s="194">
        <v>8</v>
      </c>
      <c r="C16" s="152">
        <v>0</v>
      </c>
      <c r="D16" s="153">
        <v>0</v>
      </c>
      <c r="E16" s="152">
        <v>0</v>
      </c>
      <c r="F16" s="153">
        <v>0</v>
      </c>
      <c r="G16" s="152">
        <v>0</v>
      </c>
      <c r="H16" s="153">
        <v>0</v>
      </c>
      <c r="I16" s="152">
        <v>57</v>
      </c>
      <c r="J16" s="153">
        <v>2</v>
      </c>
      <c r="K16" s="152">
        <v>0</v>
      </c>
      <c r="L16" s="153">
        <v>0</v>
      </c>
      <c r="M16" s="152">
        <v>0</v>
      </c>
      <c r="N16" s="153">
        <v>0</v>
      </c>
      <c r="O16" s="195">
        <f t="shared" si="0"/>
        <v>57</v>
      </c>
      <c r="P16" s="196">
        <f t="shared" si="1"/>
        <v>2</v>
      </c>
      <c r="Q16" s="197">
        <v>0</v>
      </c>
      <c r="R16" s="197">
        <v>0</v>
      </c>
      <c r="S16" s="197">
        <v>0</v>
      </c>
      <c r="T16" s="197">
        <v>3</v>
      </c>
      <c r="U16" s="198">
        <v>0</v>
      </c>
      <c r="V16" s="199">
        <v>0</v>
      </c>
    </row>
    <row r="17" spans="1:22" ht="15">
      <c r="A17" s="193" t="s">
        <v>96</v>
      </c>
      <c r="B17" s="194">
        <v>8</v>
      </c>
      <c r="C17" s="152">
        <v>0</v>
      </c>
      <c r="D17" s="153">
        <v>0</v>
      </c>
      <c r="E17" s="152">
        <v>0</v>
      </c>
      <c r="F17" s="153">
        <v>0</v>
      </c>
      <c r="G17" s="152">
        <v>0</v>
      </c>
      <c r="H17" s="153">
        <v>0</v>
      </c>
      <c r="I17" s="152">
        <v>20</v>
      </c>
      <c r="J17" s="153">
        <v>19</v>
      </c>
      <c r="K17" s="152">
        <v>0</v>
      </c>
      <c r="L17" s="153">
        <v>0</v>
      </c>
      <c r="M17" s="152">
        <v>0</v>
      </c>
      <c r="N17" s="153">
        <v>0</v>
      </c>
      <c r="O17" s="195">
        <f t="shared" si="0"/>
        <v>20</v>
      </c>
      <c r="P17" s="196">
        <f t="shared" si="1"/>
        <v>19</v>
      </c>
      <c r="Q17" s="197">
        <v>0</v>
      </c>
      <c r="R17" s="197">
        <v>0</v>
      </c>
      <c r="S17" s="197">
        <v>0</v>
      </c>
      <c r="T17" s="197">
        <v>3</v>
      </c>
      <c r="U17" s="198">
        <v>0</v>
      </c>
      <c r="V17" s="199">
        <v>0</v>
      </c>
    </row>
    <row r="18" spans="1:22" ht="15">
      <c r="A18" s="193" t="s">
        <v>97</v>
      </c>
      <c r="B18" s="194">
        <v>8</v>
      </c>
      <c r="C18" s="152">
        <v>0</v>
      </c>
      <c r="D18" s="153">
        <v>0</v>
      </c>
      <c r="E18" s="152">
        <v>0</v>
      </c>
      <c r="F18" s="153">
        <v>0</v>
      </c>
      <c r="G18" s="152">
        <v>0</v>
      </c>
      <c r="H18" s="153">
        <v>0</v>
      </c>
      <c r="I18" s="152">
        <v>50</v>
      </c>
      <c r="J18" s="153">
        <v>22</v>
      </c>
      <c r="K18" s="152">
        <v>0</v>
      </c>
      <c r="L18" s="153">
        <v>0</v>
      </c>
      <c r="M18" s="152">
        <v>0</v>
      </c>
      <c r="N18" s="153">
        <v>0</v>
      </c>
      <c r="O18" s="195">
        <f t="shared" si="0"/>
        <v>50</v>
      </c>
      <c r="P18" s="196">
        <f t="shared" si="1"/>
        <v>22</v>
      </c>
      <c r="Q18" s="197">
        <v>0</v>
      </c>
      <c r="R18" s="197">
        <v>0</v>
      </c>
      <c r="S18" s="197">
        <v>0</v>
      </c>
      <c r="T18" s="197">
        <v>0</v>
      </c>
      <c r="U18" s="198">
        <v>0</v>
      </c>
      <c r="V18" s="199">
        <v>0</v>
      </c>
    </row>
    <row r="19" spans="1:22" ht="15">
      <c r="A19" s="200"/>
      <c r="B19" s="201"/>
      <c r="C19" s="202"/>
      <c r="D19" s="203"/>
      <c r="E19" s="202"/>
      <c r="F19" s="203"/>
      <c r="G19" s="202"/>
      <c r="H19" s="203"/>
      <c r="I19" s="202"/>
      <c r="J19" s="203"/>
      <c r="K19" s="202"/>
      <c r="L19" s="203"/>
      <c r="M19" s="202"/>
      <c r="N19" s="203"/>
      <c r="O19" s="204"/>
      <c r="P19" s="205"/>
      <c r="Q19" s="206"/>
      <c r="R19" s="206"/>
      <c r="S19" s="206"/>
      <c r="T19" s="206"/>
      <c r="U19" s="207"/>
      <c r="V19" s="208"/>
    </row>
    <row r="20" spans="1:22" s="190" customFormat="1" ht="15">
      <c r="A20" s="193" t="s">
        <v>92</v>
      </c>
      <c r="B20" s="151">
        <v>11</v>
      </c>
      <c r="C20" s="152">
        <v>0</v>
      </c>
      <c r="D20" s="153">
        <v>0</v>
      </c>
      <c r="E20" s="152">
        <v>0</v>
      </c>
      <c r="F20" s="153">
        <v>0</v>
      </c>
      <c r="G20" s="152">
        <v>0</v>
      </c>
      <c r="H20" s="153">
        <v>0</v>
      </c>
      <c r="I20" s="152">
        <v>9</v>
      </c>
      <c r="J20" s="153">
        <v>11</v>
      </c>
      <c r="K20" s="152">
        <v>0</v>
      </c>
      <c r="L20" s="153">
        <v>0</v>
      </c>
      <c r="M20" s="152">
        <v>0</v>
      </c>
      <c r="N20" s="153">
        <v>0</v>
      </c>
      <c r="O20" s="195">
        <f t="shared" si="0"/>
        <v>9</v>
      </c>
      <c r="P20" s="196">
        <f t="shared" si="1"/>
        <v>11</v>
      </c>
      <c r="Q20" s="152">
        <v>0</v>
      </c>
      <c r="R20" s="152">
        <v>0</v>
      </c>
      <c r="S20" s="152">
        <v>0</v>
      </c>
      <c r="T20" s="152">
        <v>0</v>
      </c>
      <c r="U20" s="156">
        <v>0</v>
      </c>
      <c r="V20" s="199">
        <v>20</v>
      </c>
    </row>
    <row r="21" spans="1:22" s="190" customFormat="1" ht="15">
      <c r="A21" s="193" t="s">
        <v>93</v>
      </c>
      <c r="B21" s="151">
        <v>11</v>
      </c>
      <c r="C21" s="152">
        <v>0</v>
      </c>
      <c r="D21" s="153">
        <v>0</v>
      </c>
      <c r="E21" s="152">
        <v>0</v>
      </c>
      <c r="F21" s="153">
        <v>0</v>
      </c>
      <c r="G21" s="152">
        <v>0</v>
      </c>
      <c r="H21" s="153">
        <v>0</v>
      </c>
      <c r="I21" s="152">
        <v>2</v>
      </c>
      <c r="J21" s="153">
        <v>1</v>
      </c>
      <c r="K21" s="152">
        <v>0</v>
      </c>
      <c r="L21" s="153">
        <v>0</v>
      </c>
      <c r="M21" s="152">
        <v>0</v>
      </c>
      <c r="N21" s="153">
        <v>0</v>
      </c>
      <c r="O21" s="195">
        <f t="shared" si="0"/>
        <v>2</v>
      </c>
      <c r="P21" s="196">
        <f t="shared" si="1"/>
        <v>1</v>
      </c>
      <c r="Q21" s="152">
        <v>0</v>
      </c>
      <c r="R21" s="152">
        <v>0</v>
      </c>
      <c r="S21" s="152">
        <v>0</v>
      </c>
      <c r="T21" s="152">
        <v>0</v>
      </c>
      <c r="U21" s="156">
        <v>0</v>
      </c>
      <c r="V21" s="199">
        <v>3</v>
      </c>
    </row>
    <row r="22" spans="1:22" s="190" customFormat="1" ht="15">
      <c r="A22" s="193" t="s">
        <v>94</v>
      </c>
      <c r="B22" s="151">
        <v>11</v>
      </c>
      <c r="C22" s="152">
        <v>0</v>
      </c>
      <c r="D22" s="153">
        <v>0</v>
      </c>
      <c r="E22" s="152">
        <v>0</v>
      </c>
      <c r="F22" s="153">
        <v>0</v>
      </c>
      <c r="G22" s="152">
        <v>0</v>
      </c>
      <c r="H22" s="153">
        <v>0</v>
      </c>
      <c r="I22" s="152">
        <v>20</v>
      </c>
      <c r="J22" s="153">
        <v>31</v>
      </c>
      <c r="K22" s="152">
        <v>0</v>
      </c>
      <c r="L22" s="153">
        <v>0</v>
      </c>
      <c r="M22" s="152">
        <v>0</v>
      </c>
      <c r="N22" s="153">
        <v>0</v>
      </c>
      <c r="O22" s="195">
        <f t="shared" si="0"/>
        <v>20</v>
      </c>
      <c r="P22" s="196">
        <f t="shared" si="1"/>
        <v>31</v>
      </c>
      <c r="Q22" s="152">
        <v>0</v>
      </c>
      <c r="R22" s="152">
        <v>0</v>
      </c>
      <c r="S22" s="152">
        <v>0</v>
      </c>
      <c r="T22" s="152">
        <v>0</v>
      </c>
      <c r="U22" s="156">
        <v>0</v>
      </c>
      <c r="V22" s="199">
        <v>51</v>
      </c>
    </row>
    <row r="23" spans="1:22" s="190" customFormat="1" ht="15">
      <c r="A23" s="193" t="s">
        <v>95</v>
      </c>
      <c r="B23" s="151">
        <v>11</v>
      </c>
      <c r="C23" s="152">
        <v>0</v>
      </c>
      <c r="D23" s="153">
        <v>0</v>
      </c>
      <c r="E23" s="152">
        <v>0</v>
      </c>
      <c r="F23" s="153">
        <v>0</v>
      </c>
      <c r="G23" s="152">
        <v>0</v>
      </c>
      <c r="H23" s="153">
        <v>0</v>
      </c>
      <c r="I23" s="152">
        <v>14</v>
      </c>
      <c r="J23" s="153">
        <v>1</v>
      </c>
      <c r="K23" s="152">
        <v>0</v>
      </c>
      <c r="L23" s="153">
        <v>0</v>
      </c>
      <c r="M23" s="152">
        <v>0</v>
      </c>
      <c r="N23" s="153">
        <v>0</v>
      </c>
      <c r="O23" s="195">
        <f t="shared" si="0"/>
        <v>14</v>
      </c>
      <c r="P23" s="196">
        <f t="shared" si="1"/>
        <v>1</v>
      </c>
      <c r="Q23" s="152">
        <v>0</v>
      </c>
      <c r="R23" s="152">
        <v>0</v>
      </c>
      <c r="S23" s="152">
        <v>0</v>
      </c>
      <c r="T23" s="152">
        <v>0</v>
      </c>
      <c r="U23" s="156">
        <v>0</v>
      </c>
      <c r="V23" s="199">
        <v>15</v>
      </c>
    </row>
    <row r="24" spans="1:22" s="190" customFormat="1" ht="15">
      <c r="A24" s="193" t="s">
        <v>96</v>
      </c>
      <c r="B24" s="151">
        <v>11</v>
      </c>
      <c r="C24" s="152">
        <v>0</v>
      </c>
      <c r="D24" s="153">
        <v>0</v>
      </c>
      <c r="E24" s="152">
        <v>0</v>
      </c>
      <c r="F24" s="153">
        <v>0</v>
      </c>
      <c r="G24" s="152">
        <v>0</v>
      </c>
      <c r="H24" s="153">
        <v>0</v>
      </c>
      <c r="I24" s="152">
        <v>3</v>
      </c>
      <c r="J24" s="153">
        <v>6</v>
      </c>
      <c r="K24" s="152">
        <v>0</v>
      </c>
      <c r="L24" s="153">
        <v>0</v>
      </c>
      <c r="M24" s="152">
        <v>0</v>
      </c>
      <c r="N24" s="153">
        <v>0</v>
      </c>
      <c r="O24" s="195">
        <f t="shared" si="0"/>
        <v>3</v>
      </c>
      <c r="P24" s="196">
        <f t="shared" si="1"/>
        <v>6</v>
      </c>
      <c r="Q24" s="152">
        <v>0</v>
      </c>
      <c r="R24" s="152">
        <v>0</v>
      </c>
      <c r="S24" s="152">
        <v>0</v>
      </c>
      <c r="T24" s="152">
        <v>0</v>
      </c>
      <c r="U24" s="156">
        <v>0</v>
      </c>
      <c r="V24" s="199">
        <v>9</v>
      </c>
    </row>
    <row r="25" spans="1:22" s="190" customFormat="1" ht="15">
      <c r="A25" s="193" t="s">
        <v>97</v>
      </c>
      <c r="B25" s="151">
        <v>11</v>
      </c>
      <c r="C25" s="152">
        <v>0</v>
      </c>
      <c r="D25" s="153">
        <v>0</v>
      </c>
      <c r="E25" s="152">
        <v>0</v>
      </c>
      <c r="F25" s="153">
        <v>0</v>
      </c>
      <c r="G25" s="152">
        <v>0</v>
      </c>
      <c r="H25" s="153">
        <v>0</v>
      </c>
      <c r="I25" s="152">
        <v>32</v>
      </c>
      <c r="J25" s="153">
        <v>10</v>
      </c>
      <c r="K25" s="152">
        <v>0</v>
      </c>
      <c r="L25" s="153">
        <v>0</v>
      </c>
      <c r="M25" s="152">
        <v>0</v>
      </c>
      <c r="N25" s="153">
        <v>0</v>
      </c>
      <c r="O25" s="195">
        <f t="shared" si="0"/>
        <v>32</v>
      </c>
      <c r="P25" s="196">
        <f t="shared" si="1"/>
        <v>10</v>
      </c>
      <c r="Q25" s="152">
        <v>0</v>
      </c>
      <c r="R25" s="152">
        <v>0</v>
      </c>
      <c r="S25" s="152">
        <v>0</v>
      </c>
      <c r="T25" s="152">
        <v>2</v>
      </c>
      <c r="U25" s="156">
        <v>0</v>
      </c>
      <c r="V25" s="199">
        <v>40</v>
      </c>
    </row>
    <row r="26" spans="1:23" s="213" customFormat="1" ht="12">
      <c r="A26" s="209"/>
      <c r="B26" s="210" t="s">
        <v>89</v>
      </c>
      <c r="C26" s="211">
        <f aca="true" t="shared" si="2" ref="C26:V26">SUM(C13:C25)</f>
        <v>0</v>
      </c>
      <c r="D26" s="211">
        <f t="shared" si="2"/>
        <v>1</v>
      </c>
      <c r="E26" s="211">
        <f t="shared" si="2"/>
        <v>0</v>
      </c>
      <c r="F26" s="211">
        <f t="shared" si="2"/>
        <v>0</v>
      </c>
      <c r="G26" s="211">
        <f t="shared" si="2"/>
        <v>0</v>
      </c>
      <c r="H26" s="211">
        <f t="shared" si="2"/>
        <v>0</v>
      </c>
      <c r="I26" s="211">
        <f t="shared" si="2"/>
        <v>266</v>
      </c>
      <c r="J26" s="211">
        <f t="shared" si="2"/>
        <v>204</v>
      </c>
      <c r="K26" s="211">
        <f t="shared" si="2"/>
        <v>0</v>
      </c>
      <c r="L26" s="211">
        <f t="shared" si="2"/>
        <v>0</v>
      </c>
      <c r="M26" s="211">
        <f t="shared" si="2"/>
        <v>0</v>
      </c>
      <c r="N26" s="211">
        <f t="shared" si="2"/>
        <v>0</v>
      </c>
      <c r="O26" s="211">
        <f t="shared" si="2"/>
        <v>266</v>
      </c>
      <c r="P26" s="211">
        <f t="shared" si="2"/>
        <v>205</v>
      </c>
      <c r="Q26" s="211">
        <f t="shared" si="2"/>
        <v>0</v>
      </c>
      <c r="R26" s="211">
        <f t="shared" si="2"/>
        <v>0</v>
      </c>
      <c r="S26" s="211">
        <f t="shared" si="2"/>
        <v>0</v>
      </c>
      <c r="T26" s="211">
        <f t="shared" si="2"/>
        <v>14</v>
      </c>
      <c r="U26" s="211">
        <f t="shared" si="2"/>
        <v>0</v>
      </c>
      <c r="V26" s="211">
        <f t="shared" si="2"/>
        <v>138</v>
      </c>
      <c r="W26" s="212"/>
    </row>
    <row r="27" spans="1:22" s="213" customFormat="1" ht="12">
      <c r="A27" s="209"/>
      <c r="B27" s="210" t="s">
        <v>90</v>
      </c>
      <c r="C27" s="214">
        <f>C26+D26</f>
        <v>1</v>
      </c>
      <c r="D27" s="215"/>
      <c r="E27" s="214">
        <f>E26+F26</f>
        <v>0</v>
      </c>
      <c r="F27" s="215"/>
      <c r="G27" s="214">
        <f>G26+H26</f>
        <v>0</v>
      </c>
      <c r="H27" s="215"/>
      <c r="I27" s="214">
        <f>I26+J26</f>
        <v>470</v>
      </c>
      <c r="J27" s="215"/>
      <c r="K27" s="214">
        <f>K26+L26</f>
        <v>0</v>
      </c>
      <c r="L27" s="215"/>
      <c r="M27" s="214">
        <f>M26+N26</f>
        <v>0</v>
      </c>
      <c r="N27" s="215"/>
      <c r="O27" s="214">
        <f>O26+P26</f>
        <v>471</v>
      </c>
      <c r="P27" s="215"/>
      <c r="Q27" s="214">
        <f>Q26+R26+S26+T26+U26+V26</f>
        <v>152</v>
      </c>
      <c r="R27" s="216"/>
      <c r="S27" s="216"/>
      <c r="T27" s="216"/>
      <c r="U27" s="216"/>
      <c r="V27" s="215"/>
    </row>
  </sheetData>
  <sheetProtection/>
  <mergeCells count="24">
    <mergeCell ref="O27:P27"/>
    <mergeCell ref="Q27:V27"/>
    <mergeCell ref="C27:D27"/>
    <mergeCell ref="E27:F27"/>
    <mergeCell ref="G27:H27"/>
    <mergeCell ref="I27:J27"/>
    <mergeCell ref="K27:L27"/>
    <mergeCell ref="M27:N27"/>
    <mergeCell ref="C11:D11"/>
    <mergeCell ref="E11:F11"/>
    <mergeCell ref="G11:H11"/>
    <mergeCell ref="I11:J11"/>
    <mergeCell ref="K11:L11"/>
    <mergeCell ref="M11:N11"/>
    <mergeCell ref="A1:V1"/>
    <mergeCell ref="A2:W2"/>
    <mergeCell ref="A3:W3"/>
    <mergeCell ref="A4:P4"/>
    <mergeCell ref="A6:W6"/>
    <mergeCell ref="A10:A12"/>
    <mergeCell ref="B10:B12"/>
    <mergeCell ref="C10:M10"/>
    <mergeCell ref="O10:P11"/>
    <mergeCell ref="Q10:V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7">
      <selection activeCell="A1" sqref="A1:IV16384"/>
    </sheetView>
  </sheetViews>
  <sheetFormatPr defaultColWidth="11.421875" defaultRowHeight="15"/>
  <cols>
    <col min="1" max="1" width="28.28125" style="0" customWidth="1"/>
    <col min="2" max="2" width="9.140625" style="0" customWidth="1"/>
    <col min="3" max="3" width="9.8515625" style="0" customWidth="1"/>
    <col min="4" max="15" width="8.7109375" style="0" customWidth="1"/>
    <col min="16" max="16" width="20.7109375" style="0" customWidth="1"/>
  </cols>
  <sheetData>
    <row r="1" spans="1:16" ht="15">
      <c r="A1" s="123" t="s">
        <v>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5">
      <c r="A2" s="123" t="s">
        <v>54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5">
      <c r="A3" s="123" t="s">
        <v>55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15">
      <c r="A4" s="123" t="s">
        <v>98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9" customHeight="1">
      <c r="A5" s="217"/>
      <c r="B5" s="218"/>
      <c r="C5" s="218"/>
      <c r="D5" s="218"/>
      <c r="E5" s="218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</row>
    <row r="6" spans="1:16" ht="15">
      <c r="A6" s="116" t="s">
        <v>99</v>
      </c>
      <c r="B6" s="116"/>
      <c r="C6" s="116"/>
      <c r="D6" s="116"/>
      <c r="E6" s="116"/>
      <c r="F6" s="116"/>
      <c r="G6" s="116"/>
      <c r="H6" s="116"/>
      <c r="I6" s="219"/>
      <c r="J6" s="219"/>
      <c r="K6" s="219"/>
      <c r="L6" s="219"/>
      <c r="M6" s="219"/>
      <c r="N6" s="219"/>
      <c r="O6" s="219"/>
      <c r="P6" s="219"/>
    </row>
    <row r="8" spans="1:16" s="225" customFormat="1" ht="11.25">
      <c r="A8" s="220" t="s">
        <v>100</v>
      </c>
      <c r="B8" s="221"/>
      <c r="C8" s="222" t="s">
        <v>101</v>
      </c>
      <c r="D8" s="223"/>
      <c r="E8" s="224"/>
      <c r="F8" s="222" t="s">
        <v>102</v>
      </c>
      <c r="G8" s="223"/>
      <c r="H8" s="223"/>
      <c r="I8" s="223"/>
      <c r="J8" s="223"/>
      <c r="K8" s="223"/>
      <c r="L8" s="223"/>
      <c r="M8" s="223"/>
      <c r="N8" s="223"/>
      <c r="O8" s="223"/>
      <c r="P8" s="224"/>
    </row>
    <row r="9" spans="1:16" s="230" customFormat="1" ht="11.25" customHeight="1">
      <c r="A9" s="226" t="s">
        <v>58</v>
      </c>
      <c r="B9" s="226" t="s">
        <v>103</v>
      </c>
      <c r="C9" s="227">
        <v>1</v>
      </c>
      <c r="D9" s="227">
        <v>2</v>
      </c>
      <c r="E9" s="228" t="s">
        <v>104</v>
      </c>
      <c r="F9" s="229">
        <v>4</v>
      </c>
      <c r="G9" s="229">
        <v>5</v>
      </c>
      <c r="H9" s="229">
        <v>6</v>
      </c>
      <c r="I9" s="229">
        <v>7</v>
      </c>
      <c r="J9" s="229">
        <v>8</v>
      </c>
      <c r="K9" s="229">
        <v>9</v>
      </c>
      <c r="L9" s="229">
        <v>10</v>
      </c>
      <c r="M9" s="229">
        <v>11</v>
      </c>
      <c r="N9" s="229">
        <v>12</v>
      </c>
      <c r="O9" s="229">
        <v>13</v>
      </c>
      <c r="P9" s="229">
        <v>14</v>
      </c>
    </row>
    <row r="10" spans="1:16" s="234" customFormat="1" ht="67.5">
      <c r="A10" s="231" t="s">
        <v>105</v>
      </c>
      <c r="B10" s="231" t="s">
        <v>106</v>
      </c>
      <c r="C10" s="232" t="s">
        <v>107</v>
      </c>
      <c r="D10" s="232" t="s">
        <v>108</v>
      </c>
      <c r="E10" s="233" t="s">
        <v>109</v>
      </c>
      <c r="F10" s="232" t="s">
        <v>110</v>
      </c>
      <c r="G10" s="232" t="s">
        <v>111</v>
      </c>
      <c r="H10" s="232" t="s">
        <v>112</v>
      </c>
      <c r="I10" s="232" t="s">
        <v>113</v>
      </c>
      <c r="J10" s="232" t="s">
        <v>114</v>
      </c>
      <c r="K10" s="232" t="s">
        <v>115</v>
      </c>
      <c r="L10" s="232" t="s">
        <v>116</v>
      </c>
      <c r="M10" s="232" t="s">
        <v>117</v>
      </c>
      <c r="N10" s="232" t="s">
        <v>118</v>
      </c>
      <c r="O10" s="232" t="s">
        <v>119</v>
      </c>
      <c r="P10" s="232" t="s">
        <v>120</v>
      </c>
    </row>
    <row r="11" spans="1:17" ht="14.25" customHeight="1">
      <c r="A11" s="235" t="s">
        <v>44</v>
      </c>
      <c r="B11" s="164">
        <v>2</v>
      </c>
      <c r="C11" s="164">
        <v>13</v>
      </c>
      <c r="D11" s="164">
        <v>3</v>
      </c>
      <c r="E11" s="236">
        <f>SUM(C11:D11)</f>
        <v>16</v>
      </c>
      <c r="F11" s="164">
        <v>0</v>
      </c>
      <c r="G11" s="164">
        <v>0</v>
      </c>
      <c r="H11" s="164">
        <v>7</v>
      </c>
      <c r="I11" s="164">
        <v>0</v>
      </c>
      <c r="J11" s="164">
        <v>9</v>
      </c>
      <c r="K11" s="164">
        <v>0</v>
      </c>
      <c r="L11" s="164">
        <v>0</v>
      </c>
      <c r="M11" s="164">
        <v>0</v>
      </c>
      <c r="N11" s="164">
        <v>0</v>
      </c>
      <c r="O11" s="164">
        <v>0</v>
      </c>
      <c r="P11" s="164">
        <v>0</v>
      </c>
      <c r="Q11" s="237">
        <f aca="true" t="shared" si="0" ref="Q11:Q18">SUM(F11:P11)</f>
        <v>16</v>
      </c>
    </row>
    <row r="12" spans="1:17" ht="15">
      <c r="A12" s="238" t="s">
        <v>121</v>
      </c>
      <c r="B12" s="164">
        <v>2</v>
      </c>
      <c r="C12" s="164">
        <v>4</v>
      </c>
      <c r="D12" s="164">
        <v>3</v>
      </c>
      <c r="E12" s="236">
        <f aca="true" t="shared" si="1" ref="E12:E18">SUM(C12:D12)</f>
        <v>7</v>
      </c>
      <c r="F12" s="164">
        <v>0</v>
      </c>
      <c r="G12" s="164">
        <v>0</v>
      </c>
      <c r="H12" s="164">
        <v>2</v>
      </c>
      <c r="I12" s="164">
        <v>1</v>
      </c>
      <c r="J12" s="164">
        <v>4</v>
      </c>
      <c r="K12" s="164">
        <v>0</v>
      </c>
      <c r="L12" s="164">
        <v>0</v>
      </c>
      <c r="M12" s="164">
        <v>0</v>
      </c>
      <c r="N12" s="164">
        <v>0</v>
      </c>
      <c r="O12" s="164">
        <v>0</v>
      </c>
      <c r="P12" s="164">
        <v>0</v>
      </c>
      <c r="Q12" s="237">
        <f t="shared" si="0"/>
        <v>7</v>
      </c>
    </row>
    <row r="13" spans="1:17" ht="15">
      <c r="A13" s="235" t="s">
        <v>46</v>
      </c>
      <c r="B13" s="164">
        <v>2</v>
      </c>
      <c r="C13" s="164">
        <v>3</v>
      </c>
      <c r="D13" s="164">
        <v>4</v>
      </c>
      <c r="E13" s="236">
        <f t="shared" si="1"/>
        <v>7</v>
      </c>
      <c r="F13" s="164">
        <v>0</v>
      </c>
      <c r="G13" s="164">
        <v>0</v>
      </c>
      <c r="H13" s="164">
        <v>3</v>
      </c>
      <c r="I13" s="164">
        <v>0</v>
      </c>
      <c r="J13" s="164">
        <v>0</v>
      </c>
      <c r="K13" s="164">
        <v>0</v>
      </c>
      <c r="L13" s="164">
        <v>0</v>
      </c>
      <c r="M13" s="164">
        <v>4</v>
      </c>
      <c r="N13" s="164">
        <v>0</v>
      </c>
      <c r="O13" s="164">
        <v>0</v>
      </c>
      <c r="P13" s="164">
        <v>0</v>
      </c>
      <c r="Q13" s="237">
        <f t="shared" si="0"/>
        <v>7</v>
      </c>
    </row>
    <row r="14" spans="1:17" ht="15">
      <c r="A14" s="235" t="s">
        <v>48</v>
      </c>
      <c r="B14" s="164">
        <v>2</v>
      </c>
      <c r="C14" s="164">
        <v>6</v>
      </c>
      <c r="D14" s="164">
        <v>4</v>
      </c>
      <c r="E14" s="236">
        <f t="shared" si="1"/>
        <v>10</v>
      </c>
      <c r="F14" s="164">
        <v>1</v>
      </c>
      <c r="G14" s="164">
        <v>0</v>
      </c>
      <c r="H14" s="164">
        <v>4</v>
      </c>
      <c r="I14" s="164">
        <v>0</v>
      </c>
      <c r="J14" s="164">
        <v>4</v>
      </c>
      <c r="K14" s="164">
        <v>0</v>
      </c>
      <c r="L14" s="164">
        <v>0</v>
      </c>
      <c r="M14" s="164">
        <v>1</v>
      </c>
      <c r="N14" s="164">
        <v>0</v>
      </c>
      <c r="O14" s="164">
        <v>0</v>
      </c>
      <c r="P14" s="151">
        <v>0</v>
      </c>
      <c r="Q14" s="237">
        <f t="shared" si="0"/>
        <v>10</v>
      </c>
    </row>
    <row r="15" spans="1:17" ht="15">
      <c r="A15" s="239" t="s">
        <v>47</v>
      </c>
      <c r="B15" s="164">
        <v>2</v>
      </c>
      <c r="C15" s="164">
        <v>6</v>
      </c>
      <c r="D15" s="164">
        <v>4</v>
      </c>
      <c r="E15" s="236">
        <f t="shared" si="1"/>
        <v>10</v>
      </c>
      <c r="F15" s="164">
        <v>4</v>
      </c>
      <c r="G15" s="164">
        <v>0</v>
      </c>
      <c r="H15" s="164">
        <v>4</v>
      </c>
      <c r="I15" s="164">
        <v>0</v>
      </c>
      <c r="J15" s="164">
        <v>1</v>
      </c>
      <c r="K15" s="164">
        <v>0</v>
      </c>
      <c r="L15" s="164">
        <v>0</v>
      </c>
      <c r="M15" s="164">
        <v>0</v>
      </c>
      <c r="N15" s="164">
        <v>0</v>
      </c>
      <c r="O15" s="164">
        <v>0</v>
      </c>
      <c r="P15" s="151">
        <v>1</v>
      </c>
      <c r="Q15" s="237">
        <f t="shared" si="0"/>
        <v>10</v>
      </c>
    </row>
    <row r="16" spans="1:17" ht="15">
      <c r="A16" s="235" t="s">
        <v>26</v>
      </c>
      <c r="B16" s="164">
        <v>2</v>
      </c>
      <c r="C16" s="164">
        <v>15</v>
      </c>
      <c r="D16" s="164">
        <v>3</v>
      </c>
      <c r="E16" s="236">
        <f t="shared" si="1"/>
        <v>18</v>
      </c>
      <c r="F16" s="164">
        <v>4</v>
      </c>
      <c r="G16" s="164">
        <v>0</v>
      </c>
      <c r="H16" s="164">
        <v>9</v>
      </c>
      <c r="I16" s="164">
        <v>2</v>
      </c>
      <c r="J16" s="164">
        <v>1</v>
      </c>
      <c r="K16" s="164">
        <v>0</v>
      </c>
      <c r="L16" s="164">
        <v>0</v>
      </c>
      <c r="M16" s="164">
        <v>1</v>
      </c>
      <c r="N16" s="164">
        <v>0</v>
      </c>
      <c r="O16" s="164">
        <v>0</v>
      </c>
      <c r="P16" s="151">
        <v>1</v>
      </c>
      <c r="Q16" s="237">
        <f t="shared" si="0"/>
        <v>18</v>
      </c>
    </row>
    <row r="17" spans="1:17" ht="45">
      <c r="A17" s="240" t="s">
        <v>122</v>
      </c>
      <c r="B17" s="164">
        <v>2</v>
      </c>
      <c r="C17" s="164">
        <v>8</v>
      </c>
      <c r="D17" s="164">
        <v>4</v>
      </c>
      <c r="E17" s="236">
        <f t="shared" si="1"/>
        <v>12</v>
      </c>
      <c r="F17" s="164">
        <v>0</v>
      </c>
      <c r="G17" s="164">
        <v>1</v>
      </c>
      <c r="H17" s="164">
        <v>7</v>
      </c>
      <c r="I17" s="164">
        <v>1</v>
      </c>
      <c r="J17" s="164">
        <v>2</v>
      </c>
      <c r="K17" s="164">
        <v>0</v>
      </c>
      <c r="L17" s="164">
        <v>0</v>
      </c>
      <c r="M17" s="164">
        <v>0</v>
      </c>
      <c r="N17" s="164">
        <v>0</v>
      </c>
      <c r="O17" s="164">
        <v>0</v>
      </c>
      <c r="P17" s="151">
        <v>1</v>
      </c>
      <c r="Q17" s="237">
        <f t="shared" si="0"/>
        <v>12</v>
      </c>
    </row>
    <row r="18" spans="1:17" ht="33.75">
      <c r="A18" s="240" t="s">
        <v>123</v>
      </c>
      <c r="B18" s="164">
        <v>2</v>
      </c>
      <c r="C18" s="164">
        <v>10</v>
      </c>
      <c r="D18" s="164">
        <v>3</v>
      </c>
      <c r="E18" s="236">
        <f t="shared" si="1"/>
        <v>13</v>
      </c>
      <c r="F18" s="164">
        <v>0</v>
      </c>
      <c r="G18" s="164">
        <v>0</v>
      </c>
      <c r="H18" s="164">
        <v>9</v>
      </c>
      <c r="I18" s="164">
        <v>0</v>
      </c>
      <c r="J18" s="164">
        <v>1</v>
      </c>
      <c r="K18" s="164">
        <v>0</v>
      </c>
      <c r="L18" s="164">
        <v>0</v>
      </c>
      <c r="M18" s="164">
        <v>1</v>
      </c>
      <c r="N18" s="164">
        <v>0</v>
      </c>
      <c r="O18" s="164">
        <v>0</v>
      </c>
      <c r="P18" s="151">
        <v>2</v>
      </c>
      <c r="Q18" s="237">
        <f t="shared" si="0"/>
        <v>13</v>
      </c>
    </row>
    <row r="19" spans="1:17" s="243" customFormat="1" ht="15">
      <c r="A19" s="241" t="s">
        <v>51</v>
      </c>
      <c r="B19" s="242"/>
      <c r="C19" s="236">
        <f>SUM(C11:C18)</f>
        <v>65</v>
      </c>
      <c r="D19" s="236">
        <f>SUM(D11:D18)</f>
        <v>28</v>
      </c>
      <c r="E19" s="236">
        <f>SUM(E11:E18)</f>
        <v>93</v>
      </c>
      <c r="F19" s="236">
        <f aca="true" t="shared" si="2" ref="F19:O19">SUM(F11:F18)</f>
        <v>9</v>
      </c>
      <c r="G19" s="236">
        <f t="shared" si="2"/>
        <v>1</v>
      </c>
      <c r="H19" s="236">
        <f t="shared" si="2"/>
        <v>45</v>
      </c>
      <c r="I19" s="236">
        <f t="shared" si="2"/>
        <v>4</v>
      </c>
      <c r="J19" s="236">
        <f t="shared" si="2"/>
        <v>22</v>
      </c>
      <c r="K19" s="236">
        <f t="shared" si="2"/>
        <v>0</v>
      </c>
      <c r="L19" s="236">
        <f t="shared" si="2"/>
        <v>0</v>
      </c>
      <c r="M19" s="236">
        <f t="shared" si="2"/>
        <v>7</v>
      </c>
      <c r="N19" s="236">
        <f t="shared" si="2"/>
        <v>0</v>
      </c>
      <c r="O19" s="236">
        <f t="shared" si="2"/>
        <v>0</v>
      </c>
      <c r="P19" s="236">
        <f>SUM(P11:P18)</f>
        <v>5</v>
      </c>
      <c r="Q19" s="237"/>
    </row>
    <row r="20" spans="1:17" ht="15">
      <c r="A20" s="235" t="s">
        <v>44</v>
      </c>
      <c r="B20" s="164">
        <v>5</v>
      </c>
      <c r="C20" s="164">
        <v>1</v>
      </c>
      <c r="D20" s="164">
        <v>0</v>
      </c>
      <c r="E20" s="236">
        <f>SUM(C20:D20)</f>
        <v>1</v>
      </c>
      <c r="F20" s="164">
        <v>0</v>
      </c>
      <c r="G20" s="164">
        <v>0</v>
      </c>
      <c r="H20" s="164">
        <v>0</v>
      </c>
      <c r="I20" s="164">
        <v>0</v>
      </c>
      <c r="J20" s="164">
        <v>1</v>
      </c>
      <c r="K20" s="164">
        <v>0</v>
      </c>
      <c r="L20" s="164">
        <v>0</v>
      </c>
      <c r="M20" s="164">
        <v>0</v>
      </c>
      <c r="N20" s="164">
        <v>0</v>
      </c>
      <c r="O20" s="164">
        <v>0</v>
      </c>
      <c r="P20" s="151">
        <v>0</v>
      </c>
      <c r="Q20" s="244">
        <f aca="true" t="shared" si="3" ref="Q20:Q27">SUM(F20:P20)</f>
        <v>1</v>
      </c>
    </row>
    <row r="21" spans="1:17" ht="15">
      <c r="A21" s="238" t="s">
        <v>121</v>
      </c>
      <c r="B21" s="164">
        <v>5</v>
      </c>
      <c r="C21" s="164">
        <v>0</v>
      </c>
      <c r="D21" s="164">
        <v>0</v>
      </c>
      <c r="E21" s="236">
        <v>0</v>
      </c>
      <c r="F21" s="164">
        <v>0</v>
      </c>
      <c r="G21" s="164">
        <v>0</v>
      </c>
      <c r="H21" s="164">
        <v>0</v>
      </c>
      <c r="I21" s="164">
        <v>0</v>
      </c>
      <c r="J21" s="164">
        <v>0</v>
      </c>
      <c r="K21" s="164">
        <v>0</v>
      </c>
      <c r="L21" s="164">
        <v>0</v>
      </c>
      <c r="M21" s="164">
        <v>0</v>
      </c>
      <c r="N21" s="164">
        <v>0</v>
      </c>
      <c r="O21" s="164">
        <v>0</v>
      </c>
      <c r="P21" s="151">
        <v>0</v>
      </c>
      <c r="Q21" s="244">
        <f t="shared" si="3"/>
        <v>0</v>
      </c>
    </row>
    <row r="22" spans="1:17" ht="15">
      <c r="A22" s="235" t="s">
        <v>46</v>
      </c>
      <c r="B22" s="164">
        <v>5</v>
      </c>
      <c r="C22" s="164">
        <v>0</v>
      </c>
      <c r="D22" s="164">
        <v>3</v>
      </c>
      <c r="E22" s="236">
        <v>3</v>
      </c>
      <c r="F22" s="164">
        <v>0</v>
      </c>
      <c r="G22" s="164">
        <v>0</v>
      </c>
      <c r="H22" s="164">
        <v>1</v>
      </c>
      <c r="I22" s="164">
        <v>1</v>
      </c>
      <c r="J22" s="164">
        <v>1</v>
      </c>
      <c r="K22" s="164">
        <v>0</v>
      </c>
      <c r="L22" s="164">
        <v>0</v>
      </c>
      <c r="M22" s="164">
        <v>0</v>
      </c>
      <c r="N22" s="164">
        <v>0</v>
      </c>
      <c r="O22" s="164">
        <v>0</v>
      </c>
      <c r="P22" s="151">
        <v>0</v>
      </c>
      <c r="Q22" s="244">
        <f t="shared" si="3"/>
        <v>3</v>
      </c>
    </row>
    <row r="23" spans="1:17" ht="22.5" customHeight="1">
      <c r="A23" s="235" t="s">
        <v>48</v>
      </c>
      <c r="B23" s="164">
        <v>5</v>
      </c>
      <c r="C23" s="164">
        <v>0</v>
      </c>
      <c r="D23" s="164">
        <v>0</v>
      </c>
      <c r="E23" s="236">
        <f>SUM(C23:D23)</f>
        <v>0</v>
      </c>
      <c r="F23" s="164">
        <v>0</v>
      </c>
      <c r="G23" s="164">
        <v>0</v>
      </c>
      <c r="H23" s="164">
        <v>0</v>
      </c>
      <c r="I23" s="164">
        <v>0</v>
      </c>
      <c r="J23" s="164">
        <v>0</v>
      </c>
      <c r="K23" s="164">
        <v>0</v>
      </c>
      <c r="L23" s="164">
        <v>0</v>
      </c>
      <c r="M23" s="164">
        <v>0</v>
      </c>
      <c r="N23" s="164">
        <v>0</v>
      </c>
      <c r="O23" s="164">
        <v>0</v>
      </c>
      <c r="P23" s="151">
        <v>0</v>
      </c>
      <c r="Q23" s="244">
        <f t="shared" si="3"/>
        <v>0</v>
      </c>
    </row>
    <row r="24" spans="1:17" ht="24.75" customHeight="1">
      <c r="A24" s="239" t="s">
        <v>47</v>
      </c>
      <c r="B24" s="164">
        <v>5</v>
      </c>
      <c r="C24" s="164">
        <v>0</v>
      </c>
      <c r="D24" s="164">
        <v>1</v>
      </c>
      <c r="E24" s="236">
        <f>SUM(C24:D24)</f>
        <v>1</v>
      </c>
      <c r="F24" s="164">
        <v>0</v>
      </c>
      <c r="G24" s="164">
        <v>0</v>
      </c>
      <c r="H24" s="164">
        <v>0</v>
      </c>
      <c r="I24" s="164">
        <v>0</v>
      </c>
      <c r="J24" s="164">
        <v>1</v>
      </c>
      <c r="K24" s="164">
        <v>0</v>
      </c>
      <c r="L24" s="164">
        <v>0</v>
      </c>
      <c r="M24" s="164">
        <v>0</v>
      </c>
      <c r="N24" s="164">
        <v>0</v>
      </c>
      <c r="O24" s="164">
        <v>0</v>
      </c>
      <c r="P24" s="151">
        <v>0</v>
      </c>
      <c r="Q24" s="244">
        <f t="shared" si="3"/>
        <v>1</v>
      </c>
    </row>
    <row r="25" spans="1:17" ht="34.5">
      <c r="A25" s="235" t="s">
        <v>26</v>
      </c>
      <c r="B25" s="164">
        <v>5</v>
      </c>
      <c r="C25" s="164">
        <v>0</v>
      </c>
      <c r="D25" s="164">
        <v>0</v>
      </c>
      <c r="E25" s="236">
        <f>SUM(C25:D25)</f>
        <v>0</v>
      </c>
      <c r="F25" s="164">
        <v>0</v>
      </c>
      <c r="G25" s="164">
        <v>0</v>
      </c>
      <c r="H25" s="164">
        <v>0</v>
      </c>
      <c r="I25" s="164">
        <v>0</v>
      </c>
      <c r="J25" s="164">
        <v>0</v>
      </c>
      <c r="K25" s="164">
        <v>0</v>
      </c>
      <c r="L25" s="164">
        <v>0</v>
      </c>
      <c r="M25" s="164">
        <v>0</v>
      </c>
      <c r="N25" s="164">
        <v>0</v>
      </c>
      <c r="O25" s="164">
        <v>0</v>
      </c>
      <c r="P25" s="151">
        <v>0</v>
      </c>
      <c r="Q25" s="244">
        <f t="shared" si="3"/>
        <v>0</v>
      </c>
    </row>
    <row r="26" spans="1:17" ht="102">
      <c r="A26" s="240" t="s">
        <v>122</v>
      </c>
      <c r="B26" s="164">
        <v>5</v>
      </c>
      <c r="C26" s="164">
        <v>0</v>
      </c>
      <c r="D26" s="164">
        <v>0</v>
      </c>
      <c r="E26" s="236">
        <f>SUM(C26:D26)</f>
        <v>0</v>
      </c>
      <c r="F26" s="164">
        <v>0</v>
      </c>
      <c r="G26" s="164">
        <v>0</v>
      </c>
      <c r="H26" s="164">
        <v>0</v>
      </c>
      <c r="I26" s="164">
        <v>0</v>
      </c>
      <c r="J26" s="164">
        <v>0</v>
      </c>
      <c r="K26" s="164">
        <v>0</v>
      </c>
      <c r="L26" s="164">
        <v>0</v>
      </c>
      <c r="M26" s="164">
        <v>0</v>
      </c>
      <c r="N26" s="164">
        <v>0</v>
      </c>
      <c r="O26" s="164">
        <v>0</v>
      </c>
      <c r="P26" s="151">
        <v>0</v>
      </c>
      <c r="Q26" s="244">
        <f t="shared" si="3"/>
        <v>0</v>
      </c>
    </row>
    <row r="27" spans="1:17" ht="60" customHeight="1">
      <c r="A27" s="240" t="s">
        <v>123</v>
      </c>
      <c r="B27" s="164">
        <v>5</v>
      </c>
      <c r="C27" s="164">
        <v>1</v>
      </c>
      <c r="D27" s="164">
        <v>0</v>
      </c>
      <c r="E27" s="236">
        <f>SUM(C27:D27)</f>
        <v>1</v>
      </c>
      <c r="F27" s="164">
        <v>0</v>
      </c>
      <c r="G27" s="164">
        <v>0</v>
      </c>
      <c r="H27" s="164">
        <v>1</v>
      </c>
      <c r="I27" s="164">
        <v>0</v>
      </c>
      <c r="J27" s="164">
        <v>0</v>
      </c>
      <c r="K27" s="164">
        <v>0</v>
      </c>
      <c r="L27" s="164">
        <v>0</v>
      </c>
      <c r="M27" s="164">
        <v>0</v>
      </c>
      <c r="N27" s="164">
        <v>0</v>
      </c>
      <c r="O27" s="164">
        <v>0</v>
      </c>
      <c r="P27" s="151">
        <v>0</v>
      </c>
      <c r="Q27" s="243">
        <f t="shared" si="3"/>
        <v>1</v>
      </c>
    </row>
    <row r="28" spans="1:17" ht="15">
      <c r="A28" s="245" t="s">
        <v>51</v>
      </c>
      <c r="B28" s="242"/>
      <c r="C28" s="242">
        <f>SUM(C20:C27)</f>
        <v>2</v>
      </c>
      <c r="D28" s="242">
        <f aca="true" t="shared" si="4" ref="D28:Q28">SUM(D20:D27)</f>
        <v>4</v>
      </c>
      <c r="E28" s="242">
        <f t="shared" si="4"/>
        <v>6</v>
      </c>
      <c r="F28" s="242">
        <f t="shared" si="4"/>
        <v>0</v>
      </c>
      <c r="G28" s="242">
        <f t="shared" si="4"/>
        <v>0</v>
      </c>
      <c r="H28" s="242">
        <f t="shared" si="4"/>
        <v>2</v>
      </c>
      <c r="I28" s="242">
        <f t="shared" si="4"/>
        <v>1</v>
      </c>
      <c r="J28" s="242">
        <f t="shared" si="4"/>
        <v>3</v>
      </c>
      <c r="K28" s="242">
        <f t="shared" si="4"/>
        <v>0</v>
      </c>
      <c r="L28" s="242">
        <f t="shared" si="4"/>
        <v>0</v>
      </c>
      <c r="M28" s="242">
        <f t="shared" si="4"/>
        <v>0</v>
      </c>
      <c r="N28" s="242">
        <f t="shared" si="4"/>
        <v>0</v>
      </c>
      <c r="O28" s="242">
        <f t="shared" si="4"/>
        <v>0</v>
      </c>
      <c r="P28" s="242">
        <f t="shared" si="4"/>
        <v>0</v>
      </c>
      <c r="Q28" s="242">
        <f t="shared" si="4"/>
        <v>6</v>
      </c>
    </row>
    <row r="29" spans="1:17" s="84" customFormat="1" ht="22.5">
      <c r="A29" s="246" t="s">
        <v>124</v>
      </c>
      <c r="B29" s="247"/>
      <c r="C29" s="248">
        <f>C19+C28</f>
        <v>67</v>
      </c>
      <c r="D29" s="248">
        <f>D19+D28</f>
        <v>32</v>
      </c>
      <c r="E29" s="248">
        <f>E19+E28</f>
        <v>99</v>
      </c>
      <c r="F29" s="248">
        <f aca="true" t="shared" si="5" ref="F29:Q29">F19+F28</f>
        <v>9</v>
      </c>
      <c r="G29" s="248">
        <f t="shared" si="5"/>
        <v>1</v>
      </c>
      <c r="H29" s="248">
        <f t="shared" si="5"/>
        <v>47</v>
      </c>
      <c r="I29" s="248">
        <f t="shared" si="5"/>
        <v>5</v>
      </c>
      <c r="J29" s="248">
        <f t="shared" si="5"/>
        <v>25</v>
      </c>
      <c r="K29" s="248">
        <f t="shared" si="5"/>
        <v>0</v>
      </c>
      <c r="L29" s="248">
        <f t="shared" si="5"/>
        <v>0</v>
      </c>
      <c r="M29" s="248">
        <f t="shared" si="5"/>
        <v>7</v>
      </c>
      <c r="N29" s="248">
        <f t="shared" si="5"/>
        <v>0</v>
      </c>
      <c r="O29" s="248">
        <f t="shared" si="5"/>
        <v>0</v>
      </c>
      <c r="P29" s="248">
        <f t="shared" si="5"/>
        <v>5</v>
      </c>
      <c r="Q29" s="248">
        <f t="shared" si="5"/>
        <v>6</v>
      </c>
    </row>
  </sheetData>
  <sheetProtection/>
  <mergeCells count="7">
    <mergeCell ref="A1:P1"/>
    <mergeCell ref="A2:P2"/>
    <mergeCell ref="A3:P3"/>
    <mergeCell ref="A4:P4"/>
    <mergeCell ref="A8:B8"/>
    <mergeCell ref="C8:E8"/>
    <mergeCell ref="F8:P8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I15" sqref="I15"/>
    </sheetView>
  </sheetViews>
  <sheetFormatPr defaultColWidth="11.421875" defaultRowHeight="15"/>
  <cols>
    <col min="1" max="1" width="15.140625" style="0" customWidth="1"/>
    <col min="2" max="2" width="9.140625" style="0" customWidth="1"/>
    <col min="3" max="15" width="8.7109375" style="0" customWidth="1"/>
    <col min="16" max="16" width="20.7109375" style="0" customWidth="1"/>
  </cols>
  <sheetData>
    <row r="1" spans="1:16" ht="15">
      <c r="A1" s="123" t="s">
        <v>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5">
      <c r="A2" s="123" t="s">
        <v>54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5">
      <c r="A3" s="123" t="s">
        <v>55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1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15">
      <c r="A5" s="217"/>
      <c r="B5" s="218"/>
      <c r="C5" s="218"/>
      <c r="D5" s="218"/>
      <c r="E5" s="218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</row>
    <row r="6" spans="1:16" ht="15">
      <c r="A6" s="123" t="s">
        <v>98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</row>
    <row r="7" spans="1:16" ht="15">
      <c r="A7" s="217"/>
      <c r="B7" s="218"/>
      <c r="C7" s="218"/>
      <c r="D7" s="218"/>
      <c r="E7" s="218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</row>
    <row r="8" spans="1:16" ht="15">
      <c r="A8" s="217"/>
      <c r="B8" s="218"/>
      <c r="C8" s="218"/>
      <c r="D8" s="218"/>
      <c r="E8" s="218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</row>
    <row r="9" spans="1:16" ht="15">
      <c r="A9" s="116" t="s">
        <v>125</v>
      </c>
      <c r="B9" s="116"/>
      <c r="C9" s="116"/>
      <c r="D9" s="116"/>
      <c r="E9" s="116"/>
      <c r="F9" s="116"/>
      <c r="G9" s="116"/>
      <c r="H9" s="116"/>
      <c r="I9" s="219"/>
      <c r="J9" s="219"/>
      <c r="K9" s="219"/>
      <c r="L9" s="219"/>
      <c r="M9" s="219"/>
      <c r="N9" s="219"/>
      <c r="O9" s="219"/>
      <c r="P9" s="219"/>
    </row>
    <row r="11" spans="1:16" s="225" customFormat="1" ht="11.25">
      <c r="A11" s="220" t="s">
        <v>100</v>
      </c>
      <c r="B11" s="221"/>
      <c r="C11" s="222" t="s">
        <v>101</v>
      </c>
      <c r="D11" s="223"/>
      <c r="E11" s="224"/>
      <c r="F11" s="222" t="s">
        <v>102</v>
      </c>
      <c r="G11" s="223"/>
      <c r="H11" s="223"/>
      <c r="I11" s="223"/>
      <c r="J11" s="223"/>
      <c r="K11" s="223"/>
      <c r="L11" s="223"/>
      <c r="M11" s="223"/>
      <c r="N11" s="223"/>
      <c r="O11" s="223"/>
      <c r="P11" s="224"/>
    </row>
    <row r="12" spans="1:16" s="230" customFormat="1" ht="11.25" customHeight="1">
      <c r="A12" s="226" t="s">
        <v>58</v>
      </c>
      <c r="B12" s="226" t="s">
        <v>103</v>
      </c>
      <c r="C12" s="227">
        <v>1</v>
      </c>
      <c r="D12" s="227">
        <v>2</v>
      </c>
      <c r="E12" s="228" t="s">
        <v>104</v>
      </c>
      <c r="F12" s="229">
        <v>4</v>
      </c>
      <c r="G12" s="229">
        <v>5</v>
      </c>
      <c r="H12" s="229">
        <v>6</v>
      </c>
      <c r="I12" s="229">
        <v>7</v>
      </c>
      <c r="J12" s="229">
        <v>8</v>
      </c>
      <c r="K12" s="229">
        <v>9</v>
      </c>
      <c r="L12" s="229">
        <v>10</v>
      </c>
      <c r="M12" s="229">
        <v>11</v>
      </c>
      <c r="N12" s="229">
        <v>12</v>
      </c>
      <c r="O12" s="229">
        <v>13</v>
      </c>
      <c r="P12" s="229">
        <v>14</v>
      </c>
    </row>
    <row r="13" spans="1:16" s="234" customFormat="1" ht="45">
      <c r="A13" s="231" t="s">
        <v>105</v>
      </c>
      <c r="B13" s="231" t="s">
        <v>106</v>
      </c>
      <c r="C13" s="232" t="s">
        <v>107</v>
      </c>
      <c r="D13" s="232" t="s">
        <v>108</v>
      </c>
      <c r="E13" s="233" t="s">
        <v>109</v>
      </c>
      <c r="F13" s="232" t="s">
        <v>110</v>
      </c>
      <c r="G13" s="232" t="s">
        <v>111</v>
      </c>
      <c r="H13" s="232" t="s">
        <v>112</v>
      </c>
      <c r="I13" s="232" t="s">
        <v>113</v>
      </c>
      <c r="J13" s="232" t="s">
        <v>114</v>
      </c>
      <c r="K13" s="232" t="s">
        <v>115</v>
      </c>
      <c r="L13" s="232" t="s">
        <v>116</v>
      </c>
      <c r="M13" s="232" t="s">
        <v>117</v>
      </c>
      <c r="N13" s="232" t="s">
        <v>118</v>
      </c>
      <c r="O13" s="232" t="s">
        <v>119</v>
      </c>
      <c r="P13" s="232" t="s">
        <v>126</v>
      </c>
    </row>
    <row r="14" spans="1:17" ht="15">
      <c r="A14" s="102" t="s">
        <v>23</v>
      </c>
      <c r="B14" s="164">
        <v>8</v>
      </c>
      <c r="C14" s="164">
        <v>4</v>
      </c>
      <c r="D14" s="164">
        <v>0</v>
      </c>
      <c r="E14" s="236">
        <f aca="true" t="shared" si="0" ref="E14:E19">SUM(C14:D14)</f>
        <v>4</v>
      </c>
      <c r="F14" s="164">
        <v>0</v>
      </c>
      <c r="G14" s="164">
        <v>0</v>
      </c>
      <c r="H14" s="164">
        <v>0</v>
      </c>
      <c r="I14" s="164">
        <v>1</v>
      </c>
      <c r="J14" s="164">
        <v>3</v>
      </c>
      <c r="K14" s="164">
        <v>0</v>
      </c>
      <c r="L14" s="164">
        <v>0</v>
      </c>
      <c r="M14" s="164">
        <v>0</v>
      </c>
      <c r="N14" s="164">
        <v>0</v>
      </c>
      <c r="O14" s="164">
        <v>0</v>
      </c>
      <c r="P14" s="164">
        <v>0</v>
      </c>
      <c r="Q14" s="190">
        <f>SUM(F14:P14)</f>
        <v>4</v>
      </c>
    </row>
    <row r="15" spans="1:17" ht="22.5">
      <c r="A15" s="106" t="s">
        <v>69</v>
      </c>
      <c r="B15" s="164">
        <v>8</v>
      </c>
      <c r="C15" s="164">
        <v>7</v>
      </c>
      <c r="D15" s="164">
        <v>0</v>
      </c>
      <c r="E15" s="236">
        <f t="shared" si="0"/>
        <v>7</v>
      </c>
      <c r="F15" s="164">
        <v>0</v>
      </c>
      <c r="G15" s="164">
        <v>0</v>
      </c>
      <c r="H15" s="164">
        <v>1</v>
      </c>
      <c r="I15" s="164">
        <v>1</v>
      </c>
      <c r="J15" s="164">
        <v>3</v>
      </c>
      <c r="K15" s="164">
        <v>0</v>
      </c>
      <c r="L15" s="164">
        <v>0</v>
      </c>
      <c r="M15" s="164">
        <v>0</v>
      </c>
      <c r="N15" s="164">
        <v>0</v>
      </c>
      <c r="O15" s="164">
        <v>0</v>
      </c>
      <c r="P15" s="164">
        <v>2</v>
      </c>
      <c r="Q15" s="190">
        <f aca="true" t="shared" si="1" ref="Q15:Q26">SUM(F15:P15)</f>
        <v>7</v>
      </c>
    </row>
    <row r="16" spans="1:17" ht="22.5">
      <c r="A16" s="106" t="s">
        <v>24</v>
      </c>
      <c r="B16" s="164">
        <v>8</v>
      </c>
      <c r="C16" s="164">
        <v>0</v>
      </c>
      <c r="D16" s="164">
        <v>0</v>
      </c>
      <c r="E16" s="236">
        <f t="shared" si="0"/>
        <v>0</v>
      </c>
      <c r="F16" s="164"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4">
        <v>0</v>
      </c>
      <c r="M16" s="164">
        <v>0</v>
      </c>
      <c r="N16" s="164">
        <v>0</v>
      </c>
      <c r="O16" s="164">
        <v>0</v>
      </c>
      <c r="P16" s="164">
        <v>0</v>
      </c>
      <c r="Q16" s="190">
        <f t="shared" si="1"/>
        <v>0</v>
      </c>
    </row>
    <row r="17" spans="1:17" ht="15">
      <c r="A17" s="106" t="s">
        <v>25</v>
      </c>
      <c r="B17" s="164">
        <v>8</v>
      </c>
      <c r="C17" s="164">
        <v>5</v>
      </c>
      <c r="D17" s="164">
        <v>0</v>
      </c>
      <c r="E17" s="236">
        <f t="shared" si="0"/>
        <v>5</v>
      </c>
      <c r="F17" s="164">
        <v>0</v>
      </c>
      <c r="G17" s="164">
        <v>0</v>
      </c>
      <c r="H17" s="164">
        <v>5</v>
      </c>
      <c r="I17" s="164">
        <v>0</v>
      </c>
      <c r="J17" s="164">
        <v>0</v>
      </c>
      <c r="K17" s="164">
        <v>0</v>
      </c>
      <c r="L17" s="164">
        <v>0</v>
      </c>
      <c r="M17" s="164">
        <v>0</v>
      </c>
      <c r="N17" s="164">
        <v>0</v>
      </c>
      <c r="O17" s="164">
        <v>0</v>
      </c>
      <c r="P17" s="164">
        <v>0</v>
      </c>
      <c r="Q17" s="190">
        <f t="shared" si="1"/>
        <v>5</v>
      </c>
    </row>
    <row r="18" spans="1:17" ht="22.5">
      <c r="A18" s="106" t="s">
        <v>26</v>
      </c>
      <c r="B18" s="164">
        <v>8</v>
      </c>
      <c r="C18" s="164">
        <v>3</v>
      </c>
      <c r="D18" s="164">
        <v>0</v>
      </c>
      <c r="E18" s="236">
        <f t="shared" si="0"/>
        <v>3</v>
      </c>
      <c r="F18" s="164">
        <v>2</v>
      </c>
      <c r="G18" s="164">
        <v>0</v>
      </c>
      <c r="H18" s="164">
        <v>0</v>
      </c>
      <c r="I18" s="164">
        <v>0</v>
      </c>
      <c r="J18" s="164">
        <v>1</v>
      </c>
      <c r="K18" s="164">
        <v>0</v>
      </c>
      <c r="L18" s="164">
        <v>0</v>
      </c>
      <c r="M18" s="164">
        <v>0</v>
      </c>
      <c r="N18" s="164">
        <v>0</v>
      </c>
      <c r="O18" s="164">
        <v>0</v>
      </c>
      <c r="P18" s="164">
        <v>0</v>
      </c>
      <c r="Q18" s="190">
        <f t="shared" si="1"/>
        <v>3</v>
      </c>
    </row>
    <row r="19" spans="1:17" ht="22.5">
      <c r="A19" s="106" t="s">
        <v>27</v>
      </c>
      <c r="B19" s="164">
        <v>8</v>
      </c>
      <c r="C19" s="164">
        <v>2</v>
      </c>
      <c r="D19" s="164">
        <v>0</v>
      </c>
      <c r="E19" s="236">
        <f t="shared" si="0"/>
        <v>2</v>
      </c>
      <c r="F19" s="164">
        <v>0</v>
      </c>
      <c r="G19" s="164">
        <v>0</v>
      </c>
      <c r="H19" s="164">
        <v>1</v>
      </c>
      <c r="I19" s="164">
        <v>0</v>
      </c>
      <c r="J19" s="164">
        <v>1</v>
      </c>
      <c r="K19" s="164">
        <v>0</v>
      </c>
      <c r="L19" s="164">
        <v>0</v>
      </c>
      <c r="M19" s="164">
        <v>0</v>
      </c>
      <c r="N19" s="164">
        <v>0</v>
      </c>
      <c r="O19" s="164">
        <v>0</v>
      </c>
      <c r="P19" s="164">
        <v>0</v>
      </c>
      <c r="Q19" s="190">
        <f t="shared" si="1"/>
        <v>2</v>
      </c>
    </row>
    <row r="20" spans="1:17" s="251" customFormat="1" ht="12.75">
      <c r="A20" s="249" t="s">
        <v>51</v>
      </c>
      <c r="B20" s="250"/>
      <c r="C20" s="250">
        <f>SUM(C14:C19)</f>
        <v>21</v>
      </c>
      <c r="D20" s="250">
        <f>SUM(D14:D19)</f>
        <v>0</v>
      </c>
      <c r="E20" s="250">
        <f>SUM(E14:E19)</f>
        <v>21</v>
      </c>
      <c r="F20" s="250">
        <f aca="true" t="shared" si="2" ref="F20:P20">SUM(F14:F19)</f>
        <v>2</v>
      </c>
      <c r="G20" s="250">
        <f t="shared" si="2"/>
        <v>0</v>
      </c>
      <c r="H20" s="250">
        <f t="shared" si="2"/>
        <v>7</v>
      </c>
      <c r="I20" s="250">
        <f t="shared" si="2"/>
        <v>2</v>
      </c>
      <c r="J20" s="250">
        <f t="shared" si="2"/>
        <v>8</v>
      </c>
      <c r="K20" s="250">
        <f t="shared" si="2"/>
        <v>0</v>
      </c>
      <c r="L20" s="250">
        <f t="shared" si="2"/>
        <v>0</v>
      </c>
      <c r="M20" s="250">
        <f t="shared" si="2"/>
        <v>0</v>
      </c>
      <c r="N20" s="250">
        <f t="shared" si="2"/>
        <v>0</v>
      </c>
      <c r="O20" s="250">
        <f t="shared" si="2"/>
        <v>0</v>
      </c>
      <c r="P20" s="250">
        <f t="shared" si="2"/>
        <v>2</v>
      </c>
      <c r="Q20" s="251">
        <f t="shared" si="1"/>
        <v>21</v>
      </c>
    </row>
    <row r="21" spans="1:17" ht="15">
      <c r="A21" s="102" t="s">
        <v>23</v>
      </c>
      <c r="B21" s="164">
        <v>11</v>
      </c>
      <c r="C21" s="164">
        <v>1</v>
      </c>
      <c r="D21" s="164">
        <v>0</v>
      </c>
      <c r="E21" s="236">
        <f aca="true" t="shared" si="3" ref="E21:E26">SUM(C21:D21)</f>
        <v>1</v>
      </c>
      <c r="F21" s="164">
        <v>0</v>
      </c>
      <c r="G21" s="164">
        <v>0</v>
      </c>
      <c r="H21" s="164">
        <v>0</v>
      </c>
      <c r="I21" s="164">
        <v>0</v>
      </c>
      <c r="J21" s="164">
        <v>1</v>
      </c>
      <c r="K21" s="164">
        <v>0</v>
      </c>
      <c r="L21" s="164">
        <v>0</v>
      </c>
      <c r="M21" s="164">
        <v>0</v>
      </c>
      <c r="N21" s="164">
        <v>0</v>
      </c>
      <c r="O21" s="164">
        <v>0</v>
      </c>
      <c r="P21" s="164">
        <v>0</v>
      </c>
      <c r="Q21" s="190">
        <f t="shared" si="1"/>
        <v>1</v>
      </c>
    </row>
    <row r="22" spans="1:17" ht="22.5">
      <c r="A22" s="106" t="s">
        <v>69</v>
      </c>
      <c r="B22" s="164">
        <v>11</v>
      </c>
      <c r="C22" s="164">
        <v>0</v>
      </c>
      <c r="D22" s="164">
        <v>0</v>
      </c>
      <c r="E22" s="236">
        <f t="shared" si="3"/>
        <v>0</v>
      </c>
      <c r="F22" s="164">
        <v>0</v>
      </c>
      <c r="G22" s="164">
        <v>0</v>
      </c>
      <c r="H22" s="164">
        <v>0</v>
      </c>
      <c r="I22" s="164">
        <v>0</v>
      </c>
      <c r="J22" s="164">
        <v>0</v>
      </c>
      <c r="K22" s="164">
        <v>0</v>
      </c>
      <c r="L22" s="164">
        <v>0</v>
      </c>
      <c r="M22" s="164">
        <v>0</v>
      </c>
      <c r="N22" s="164">
        <v>0</v>
      </c>
      <c r="O22" s="164">
        <v>0</v>
      </c>
      <c r="P22" s="164">
        <v>0</v>
      </c>
      <c r="Q22" s="190">
        <f t="shared" si="1"/>
        <v>0</v>
      </c>
    </row>
    <row r="23" spans="1:17" ht="22.5">
      <c r="A23" s="106" t="s">
        <v>24</v>
      </c>
      <c r="B23" s="164">
        <v>11</v>
      </c>
      <c r="C23" s="164">
        <v>0</v>
      </c>
      <c r="D23" s="164">
        <v>0</v>
      </c>
      <c r="E23" s="236">
        <f t="shared" si="3"/>
        <v>0</v>
      </c>
      <c r="F23" s="164">
        <v>0</v>
      </c>
      <c r="G23" s="164">
        <v>0</v>
      </c>
      <c r="H23" s="164">
        <v>0</v>
      </c>
      <c r="I23" s="164">
        <v>0</v>
      </c>
      <c r="J23" s="164">
        <v>0</v>
      </c>
      <c r="K23" s="164">
        <v>0</v>
      </c>
      <c r="L23" s="164">
        <v>0</v>
      </c>
      <c r="M23" s="164">
        <v>0</v>
      </c>
      <c r="N23" s="164">
        <v>0</v>
      </c>
      <c r="O23" s="164">
        <v>0</v>
      </c>
      <c r="P23" s="164">
        <v>0</v>
      </c>
      <c r="Q23" s="190">
        <f t="shared" si="1"/>
        <v>0</v>
      </c>
    </row>
    <row r="24" spans="1:17" ht="22.5">
      <c r="A24" s="106" t="s">
        <v>25</v>
      </c>
      <c r="B24" s="164">
        <v>11</v>
      </c>
      <c r="C24" s="164">
        <v>0</v>
      </c>
      <c r="D24" s="164">
        <v>0</v>
      </c>
      <c r="E24" s="236">
        <f t="shared" si="3"/>
        <v>0</v>
      </c>
      <c r="F24" s="164">
        <v>0</v>
      </c>
      <c r="G24" s="164">
        <v>0</v>
      </c>
      <c r="H24" s="164">
        <v>0</v>
      </c>
      <c r="I24" s="164">
        <v>0</v>
      </c>
      <c r="J24" s="164">
        <v>0</v>
      </c>
      <c r="K24" s="164">
        <v>0</v>
      </c>
      <c r="L24" s="164">
        <v>0</v>
      </c>
      <c r="M24" s="164">
        <v>0</v>
      </c>
      <c r="N24" s="164">
        <v>0</v>
      </c>
      <c r="O24" s="164">
        <v>0</v>
      </c>
      <c r="P24" s="164">
        <v>0</v>
      </c>
      <c r="Q24" s="190">
        <f t="shared" si="1"/>
        <v>0</v>
      </c>
    </row>
    <row r="25" spans="1:17" ht="33.75">
      <c r="A25" s="106" t="s">
        <v>26</v>
      </c>
      <c r="B25" s="164">
        <v>11</v>
      </c>
      <c r="C25" s="164">
        <v>1</v>
      </c>
      <c r="D25" s="164">
        <v>0</v>
      </c>
      <c r="E25" s="236">
        <f t="shared" si="3"/>
        <v>1</v>
      </c>
      <c r="F25" s="164">
        <v>1</v>
      </c>
      <c r="G25" s="164">
        <v>0</v>
      </c>
      <c r="H25" s="164">
        <v>0</v>
      </c>
      <c r="I25" s="164">
        <v>0</v>
      </c>
      <c r="J25" s="164">
        <v>0</v>
      </c>
      <c r="K25" s="164">
        <v>0</v>
      </c>
      <c r="L25" s="164">
        <v>0</v>
      </c>
      <c r="M25" s="164">
        <v>0</v>
      </c>
      <c r="N25" s="164">
        <v>0</v>
      </c>
      <c r="O25" s="164">
        <v>0</v>
      </c>
      <c r="P25" s="164">
        <v>0</v>
      </c>
      <c r="Q25" s="190">
        <f t="shared" si="1"/>
        <v>1</v>
      </c>
    </row>
    <row r="26" spans="1:17" ht="33.75">
      <c r="A26" s="106" t="s">
        <v>27</v>
      </c>
      <c r="B26" s="164">
        <v>11</v>
      </c>
      <c r="C26" s="164">
        <v>3</v>
      </c>
      <c r="D26" s="164">
        <v>0</v>
      </c>
      <c r="E26" s="236">
        <f t="shared" si="3"/>
        <v>3</v>
      </c>
      <c r="F26" s="164">
        <v>1</v>
      </c>
      <c r="G26" s="164">
        <v>0</v>
      </c>
      <c r="H26" s="164">
        <v>0</v>
      </c>
      <c r="I26" s="164">
        <v>1</v>
      </c>
      <c r="J26" s="164">
        <v>1</v>
      </c>
      <c r="K26" s="164">
        <v>0</v>
      </c>
      <c r="L26" s="164">
        <v>0</v>
      </c>
      <c r="M26" s="164">
        <v>0</v>
      </c>
      <c r="N26" s="164">
        <v>0</v>
      </c>
      <c r="O26" s="164">
        <v>0</v>
      </c>
      <c r="P26" s="164">
        <v>0</v>
      </c>
      <c r="Q26" s="190">
        <f t="shared" si="1"/>
        <v>3</v>
      </c>
    </row>
    <row r="27" spans="1:17" s="254" customFormat="1" ht="15">
      <c r="A27" s="252" t="s">
        <v>51</v>
      </c>
      <c r="B27" s="253"/>
      <c r="C27" s="253">
        <f>SUM(C21:C26)</f>
        <v>5</v>
      </c>
      <c r="D27" s="253">
        <f>SUM(D21:D26)</f>
        <v>0</v>
      </c>
      <c r="E27" s="253">
        <f>SUM(E21:E26)</f>
        <v>5</v>
      </c>
      <c r="F27" s="250">
        <f>SUM(F21:F26)</f>
        <v>2</v>
      </c>
      <c r="G27" s="250">
        <f aca="true" t="shared" si="4" ref="G27:P27">SUM(G21:G26)</f>
        <v>0</v>
      </c>
      <c r="H27" s="250">
        <f t="shared" si="4"/>
        <v>0</v>
      </c>
      <c r="I27" s="250">
        <f t="shared" si="4"/>
        <v>1</v>
      </c>
      <c r="J27" s="250">
        <f t="shared" si="4"/>
        <v>2</v>
      </c>
      <c r="K27" s="250">
        <f t="shared" si="4"/>
        <v>0</v>
      </c>
      <c r="L27" s="250">
        <f t="shared" si="4"/>
        <v>0</v>
      </c>
      <c r="M27" s="250">
        <f t="shared" si="4"/>
        <v>0</v>
      </c>
      <c r="N27" s="250">
        <f t="shared" si="4"/>
        <v>0</v>
      </c>
      <c r="O27" s="250">
        <f t="shared" si="4"/>
        <v>0</v>
      </c>
      <c r="P27" s="250">
        <f t="shared" si="4"/>
        <v>0</v>
      </c>
      <c r="Q27" s="254">
        <f>SUM(Q21:Q26)</f>
        <v>5</v>
      </c>
    </row>
    <row r="28" spans="1:17" s="124" customFormat="1" ht="23.25">
      <c r="A28" s="246" t="s">
        <v>124</v>
      </c>
      <c r="B28" s="255"/>
      <c r="C28" s="248">
        <f>C20+C27</f>
        <v>26</v>
      </c>
      <c r="D28" s="248">
        <f>D20+D27</f>
        <v>0</v>
      </c>
      <c r="E28" s="248">
        <f>E20+E27</f>
        <v>26</v>
      </c>
      <c r="F28" s="248">
        <f aca="true" t="shared" si="5" ref="F28:P28">F20+F27</f>
        <v>4</v>
      </c>
      <c r="G28" s="248">
        <f t="shared" si="5"/>
        <v>0</v>
      </c>
      <c r="H28" s="248">
        <f t="shared" si="5"/>
        <v>7</v>
      </c>
      <c r="I28" s="248">
        <f t="shared" si="5"/>
        <v>3</v>
      </c>
      <c r="J28" s="248">
        <f t="shared" si="5"/>
        <v>10</v>
      </c>
      <c r="K28" s="248">
        <f t="shared" si="5"/>
        <v>0</v>
      </c>
      <c r="L28" s="248">
        <f t="shared" si="5"/>
        <v>0</v>
      </c>
      <c r="M28" s="248">
        <f t="shared" si="5"/>
        <v>0</v>
      </c>
      <c r="N28" s="248">
        <f t="shared" si="5"/>
        <v>0</v>
      </c>
      <c r="O28" s="248">
        <f t="shared" si="5"/>
        <v>0</v>
      </c>
      <c r="P28" s="248">
        <f t="shared" si="5"/>
        <v>2</v>
      </c>
      <c r="Q28" s="190">
        <f>SUM(F28:P28)</f>
        <v>26</v>
      </c>
    </row>
  </sheetData>
  <sheetProtection/>
  <mergeCells count="8">
    <mergeCell ref="A1:P1"/>
    <mergeCell ref="A2:P2"/>
    <mergeCell ref="A3:P3"/>
    <mergeCell ref="A4:P4"/>
    <mergeCell ref="A6:P6"/>
    <mergeCell ref="A11:B11"/>
    <mergeCell ref="C11:E11"/>
    <mergeCell ref="F11:P11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40"/>
  <sheetViews>
    <sheetView zoomScale="70" zoomScaleNormal="70" zoomScalePageLayoutView="0" workbookViewId="0" topLeftCell="A1">
      <selection activeCell="L41" sqref="L41"/>
    </sheetView>
  </sheetViews>
  <sheetFormatPr defaultColWidth="11.421875" defaultRowHeight="15"/>
  <cols>
    <col min="1" max="1" width="12.7109375" style="183" customWidth="1"/>
    <col min="2" max="2" width="15.140625" style="183" customWidth="1"/>
    <col min="3" max="3" width="7.00390625" style="183" customWidth="1"/>
    <col min="4" max="4" width="8.421875" style="183" customWidth="1"/>
    <col min="5" max="5" width="9.140625" style="183" customWidth="1"/>
    <col min="6" max="6" width="7.421875" style="183" customWidth="1"/>
    <col min="7" max="7" width="8.8515625" style="183" customWidth="1"/>
    <col min="8" max="8" width="9.00390625" style="183" customWidth="1"/>
    <col min="9" max="9" width="9.421875" style="183" customWidth="1"/>
    <col min="10" max="11" width="8.7109375" style="183" customWidth="1"/>
    <col min="12" max="12" width="7.00390625" style="183" customWidth="1"/>
    <col min="13" max="13" width="7.57421875" style="183" customWidth="1"/>
    <col min="14" max="14" width="9.8515625" style="183" customWidth="1"/>
    <col min="15" max="15" width="7.140625" style="183" customWidth="1"/>
    <col min="16" max="16" width="7.00390625" style="183" customWidth="1"/>
    <col min="17" max="17" width="7.8515625" style="183" customWidth="1"/>
    <col min="18" max="18" width="11.28125" style="183" customWidth="1"/>
    <col min="19" max="19" width="10.140625" style="183" customWidth="1"/>
    <col min="20" max="20" width="7.57421875" style="183" customWidth="1"/>
    <col min="21" max="21" width="8.140625" style="183" customWidth="1"/>
    <col min="22" max="22" width="6.8515625" style="183" customWidth="1"/>
    <col min="23" max="23" width="8.140625" style="183" customWidth="1"/>
    <col min="24" max="24" width="12.140625" style="183" customWidth="1"/>
    <col min="25" max="25" width="14.00390625" style="183" customWidth="1"/>
    <col min="26" max="26" width="13.28125" style="183" customWidth="1"/>
    <col min="27" max="16384" width="11.421875" style="183" customWidth="1"/>
  </cols>
  <sheetData>
    <row r="1" spans="1:39" ht="14.25" customHeight="1" thickBot="1">
      <c r="A1" s="256"/>
      <c r="B1" s="256"/>
      <c r="C1" s="256" t="s">
        <v>127</v>
      </c>
      <c r="D1" s="256"/>
      <c r="E1" s="256"/>
      <c r="F1" s="257" t="s">
        <v>73</v>
      </c>
      <c r="G1" s="258"/>
      <c r="H1" s="258"/>
      <c r="I1" s="258"/>
      <c r="J1" s="258"/>
      <c r="K1" s="258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</row>
    <row r="2" spans="1:39" ht="14.25" customHeight="1">
      <c r="A2" s="256"/>
      <c r="B2" s="256"/>
      <c r="C2" s="256"/>
      <c r="D2" s="256"/>
      <c r="E2" s="256"/>
      <c r="F2" s="260"/>
      <c r="G2" s="260"/>
      <c r="H2" s="260"/>
      <c r="I2" s="260"/>
      <c r="J2" s="260"/>
      <c r="K2" s="260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</row>
    <row r="3" spans="1:39" ht="14.25" customHeight="1" thickBot="1">
      <c r="A3" s="256"/>
      <c r="B3" s="256"/>
      <c r="C3" s="256" t="s">
        <v>128</v>
      </c>
      <c r="D3" s="256"/>
      <c r="E3" s="256"/>
      <c r="F3" s="261" t="s">
        <v>129</v>
      </c>
      <c r="G3" s="262"/>
      <c r="H3" s="262"/>
      <c r="I3" s="262"/>
      <c r="J3" s="258"/>
      <c r="K3" s="258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</row>
    <row r="4" spans="1:39" ht="14.25" customHeight="1" thickBot="1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</row>
    <row r="5" spans="1:26" ht="34.5" customHeight="1" thickBot="1" thickTop="1">
      <c r="A5" s="263" t="s">
        <v>130</v>
      </c>
      <c r="B5" s="263" t="s">
        <v>131</v>
      </c>
      <c r="C5" s="264" t="s">
        <v>132</v>
      </c>
      <c r="D5" s="265"/>
      <c r="E5" s="266"/>
      <c r="F5" s="267" t="s">
        <v>133</v>
      </c>
      <c r="G5" s="268"/>
      <c r="H5" s="268"/>
      <c r="I5" s="268"/>
      <c r="J5" s="268"/>
      <c r="K5" s="268"/>
      <c r="L5" s="268"/>
      <c r="M5" s="269"/>
      <c r="N5" s="270" t="s">
        <v>134</v>
      </c>
      <c r="O5" s="271"/>
      <c r="P5" s="271"/>
      <c r="Q5" s="271"/>
      <c r="R5" s="272"/>
      <c r="S5" s="273" t="s">
        <v>135</v>
      </c>
      <c r="T5" s="274"/>
      <c r="U5" s="274"/>
      <c r="V5" s="275"/>
      <c r="W5" s="276" t="s">
        <v>136</v>
      </c>
      <c r="X5" s="277"/>
      <c r="Y5" s="278" t="s">
        <v>137</v>
      </c>
      <c r="Z5" s="279" t="s">
        <v>138</v>
      </c>
    </row>
    <row r="6" spans="1:26" ht="38.25" customHeight="1" thickBot="1">
      <c r="A6" s="280"/>
      <c r="B6" s="280"/>
      <c r="C6" s="281"/>
      <c r="D6" s="282"/>
      <c r="E6" s="283" t="s">
        <v>139</v>
      </c>
      <c r="F6" s="284" t="s">
        <v>140</v>
      </c>
      <c r="G6" s="285" t="s">
        <v>141</v>
      </c>
      <c r="H6" s="286"/>
      <c r="I6" s="287" t="s">
        <v>142</v>
      </c>
      <c r="J6" s="288" t="s">
        <v>143</v>
      </c>
      <c r="K6" s="289"/>
      <c r="L6" s="290" t="s">
        <v>144</v>
      </c>
      <c r="M6" s="291"/>
      <c r="N6" s="292"/>
      <c r="O6" s="293"/>
      <c r="P6" s="293"/>
      <c r="Q6" s="293"/>
      <c r="R6" s="294"/>
      <c r="S6" s="295"/>
      <c r="T6" s="296"/>
      <c r="U6" s="296"/>
      <c r="V6" s="297"/>
      <c r="W6" s="298"/>
      <c r="X6" s="299"/>
      <c r="Y6" s="300"/>
      <c r="Z6" s="301"/>
    </row>
    <row r="7" spans="1:26" ht="62.25" customHeight="1" thickBot="1" thickTop="1">
      <c r="A7" s="302"/>
      <c r="B7" s="303"/>
      <c r="C7" s="304" t="s">
        <v>10</v>
      </c>
      <c r="D7" s="304" t="s">
        <v>11</v>
      </c>
      <c r="E7" s="305"/>
      <c r="F7" s="306"/>
      <c r="G7" s="307" t="s">
        <v>145</v>
      </c>
      <c r="H7" s="308" t="s">
        <v>146</v>
      </c>
      <c r="I7" s="309"/>
      <c r="J7" s="307" t="s">
        <v>147</v>
      </c>
      <c r="K7" s="307" t="s">
        <v>148</v>
      </c>
      <c r="L7" s="307" t="s">
        <v>147</v>
      </c>
      <c r="M7" s="310" t="s">
        <v>148</v>
      </c>
      <c r="N7" s="311" t="s">
        <v>149</v>
      </c>
      <c r="O7" s="312" t="s">
        <v>150</v>
      </c>
      <c r="P7" s="312" t="s">
        <v>151</v>
      </c>
      <c r="Q7" s="313" t="s">
        <v>152</v>
      </c>
      <c r="R7" s="314" t="s">
        <v>153</v>
      </c>
      <c r="S7" s="315" t="s">
        <v>149</v>
      </c>
      <c r="T7" s="312" t="s">
        <v>150</v>
      </c>
      <c r="U7" s="316" t="s">
        <v>151</v>
      </c>
      <c r="V7" s="317" t="s">
        <v>152</v>
      </c>
      <c r="W7" s="318" t="s">
        <v>154</v>
      </c>
      <c r="X7" s="319" t="s">
        <v>155</v>
      </c>
      <c r="Y7" s="320"/>
      <c r="Z7" s="321"/>
    </row>
    <row r="8" spans="1:26" ht="19.5" customHeight="1">
      <c r="A8" s="322"/>
      <c r="B8" s="323" t="s">
        <v>58</v>
      </c>
      <c r="C8" s="324"/>
      <c r="D8" s="325"/>
      <c r="E8" s="326"/>
      <c r="F8" s="325"/>
      <c r="G8" s="325"/>
      <c r="H8" s="325"/>
      <c r="I8" s="327"/>
      <c r="J8" s="325"/>
      <c r="K8" s="325"/>
      <c r="L8" s="325"/>
      <c r="M8" s="328"/>
      <c r="N8" s="327"/>
      <c r="O8" s="327"/>
      <c r="P8" s="327"/>
      <c r="Q8" s="327"/>
      <c r="R8" s="329"/>
      <c r="S8" s="327"/>
      <c r="T8" s="327"/>
      <c r="U8" s="327"/>
      <c r="V8" s="327"/>
      <c r="W8" s="327"/>
      <c r="X8" s="325"/>
      <c r="Y8" s="327"/>
      <c r="Z8" s="327"/>
    </row>
    <row r="9" spans="1:26" ht="19.5" customHeight="1">
      <c r="A9" s="330" t="s">
        <v>156</v>
      </c>
      <c r="B9" s="323" t="s">
        <v>103</v>
      </c>
      <c r="C9" s="331">
        <v>4</v>
      </c>
      <c r="D9" s="325">
        <v>3</v>
      </c>
      <c r="E9" s="332">
        <v>280</v>
      </c>
      <c r="F9" s="325"/>
      <c r="G9" s="325"/>
      <c r="H9" s="325"/>
      <c r="I9" s="325"/>
      <c r="J9" s="325">
        <v>3</v>
      </c>
      <c r="K9" s="325">
        <v>4</v>
      </c>
      <c r="L9" s="325"/>
      <c r="M9" s="328"/>
      <c r="N9" s="325"/>
      <c r="O9" s="325"/>
      <c r="P9" s="325">
        <v>1</v>
      </c>
      <c r="Q9" s="325">
        <v>6</v>
      </c>
      <c r="R9" s="333">
        <v>5</v>
      </c>
      <c r="S9" s="325"/>
      <c r="T9" s="325"/>
      <c r="U9" s="325"/>
      <c r="V9" s="325">
        <v>7</v>
      </c>
      <c r="W9" s="334">
        <v>3</v>
      </c>
      <c r="X9" s="334">
        <v>4</v>
      </c>
      <c r="Y9" s="334"/>
      <c r="Z9" s="334">
        <v>1</v>
      </c>
    </row>
    <row r="10" spans="1:26" ht="19.5" customHeight="1" thickBot="1">
      <c r="A10" s="330" t="s">
        <v>157</v>
      </c>
      <c r="B10" s="323" t="s">
        <v>46</v>
      </c>
      <c r="C10" s="335"/>
      <c r="D10" s="336"/>
      <c r="E10" s="337"/>
      <c r="F10" s="336"/>
      <c r="G10" s="336"/>
      <c r="H10" s="336"/>
      <c r="I10" s="336"/>
      <c r="J10" s="336"/>
      <c r="K10" s="336"/>
      <c r="L10" s="336"/>
      <c r="M10" s="338"/>
      <c r="N10" s="336"/>
      <c r="O10" s="336"/>
      <c r="P10" s="336"/>
      <c r="Q10" s="336"/>
      <c r="R10" s="339"/>
      <c r="S10" s="336"/>
      <c r="T10" s="336"/>
      <c r="U10" s="336"/>
      <c r="V10" s="336"/>
      <c r="W10" s="336"/>
      <c r="X10" s="325"/>
      <c r="Y10" s="325"/>
      <c r="Z10" s="325"/>
    </row>
    <row r="11" spans="1:26" ht="19.5" customHeight="1" thickBot="1">
      <c r="A11" s="340"/>
      <c r="B11" s="341"/>
      <c r="C11" s="342">
        <f>SUM(C8:C10)</f>
        <v>4</v>
      </c>
      <c r="D11" s="342">
        <f>SUM(D8:D10)</f>
        <v>3</v>
      </c>
      <c r="E11" s="343">
        <f aca="true" t="shared" si="0" ref="E11:Z11">SUM(E8:E10)</f>
        <v>280</v>
      </c>
      <c r="F11" s="344">
        <f t="shared" si="0"/>
        <v>0</v>
      </c>
      <c r="G11" s="344">
        <f t="shared" si="0"/>
        <v>0</v>
      </c>
      <c r="H11" s="344">
        <f t="shared" si="0"/>
        <v>0</v>
      </c>
      <c r="I11" s="344">
        <f t="shared" si="0"/>
        <v>0</v>
      </c>
      <c r="J11" s="344">
        <f t="shared" si="0"/>
        <v>3</v>
      </c>
      <c r="K11" s="344">
        <f t="shared" si="0"/>
        <v>4</v>
      </c>
      <c r="L11" s="344">
        <f t="shared" si="0"/>
        <v>0</v>
      </c>
      <c r="M11" s="344">
        <f t="shared" si="0"/>
        <v>0</v>
      </c>
      <c r="N11" s="344">
        <f t="shared" si="0"/>
        <v>0</v>
      </c>
      <c r="O11" s="344">
        <f t="shared" si="0"/>
        <v>0</v>
      </c>
      <c r="P11" s="344">
        <f t="shared" si="0"/>
        <v>1</v>
      </c>
      <c r="Q11" s="344">
        <f t="shared" si="0"/>
        <v>6</v>
      </c>
      <c r="R11" s="344">
        <f t="shared" si="0"/>
        <v>5</v>
      </c>
      <c r="S11" s="344">
        <f t="shared" si="0"/>
        <v>0</v>
      </c>
      <c r="T11" s="344">
        <f t="shared" si="0"/>
        <v>0</v>
      </c>
      <c r="U11" s="344">
        <f t="shared" si="0"/>
        <v>0</v>
      </c>
      <c r="V11" s="344">
        <f t="shared" si="0"/>
        <v>7</v>
      </c>
      <c r="W11" s="344">
        <f t="shared" si="0"/>
        <v>3</v>
      </c>
      <c r="X11" s="345">
        <f t="shared" si="0"/>
        <v>4</v>
      </c>
      <c r="Y11" s="345"/>
      <c r="Z11" s="345">
        <f t="shared" si="0"/>
        <v>1</v>
      </c>
    </row>
    <row r="12" spans="1:26" ht="19.5" customHeight="1">
      <c r="A12" s="322"/>
      <c r="B12" s="323" t="s">
        <v>58</v>
      </c>
      <c r="C12" s="327"/>
      <c r="D12" s="324"/>
      <c r="E12" s="327"/>
      <c r="F12" s="327"/>
      <c r="G12" s="327"/>
      <c r="H12" s="327"/>
      <c r="I12" s="327"/>
      <c r="J12" s="327"/>
      <c r="K12" s="327"/>
      <c r="L12" s="327"/>
      <c r="M12" s="346"/>
      <c r="N12" s="327"/>
      <c r="O12" s="327"/>
      <c r="P12" s="327"/>
      <c r="Q12" s="327"/>
      <c r="R12" s="329"/>
      <c r="S12" s="327"/>
      <c r="T12" s="327"/>
      <c r="U12" s="327"/>
      <c r="V12" s="327"/>
      <c r="W12" s="327"/>
      <c r="X12" s="325"/>
      <c r="Y12" s="325"/>
      <c r="Z12" s="325"/>
    </row>
    <row r="13" spans="1:26" ht="19.5" customHeight="1">
      <c r="A13" s="330" t="s">
        <v>156</v>
      </c>
      <c r="B13" s="323" t="s">
        <v>103</v>
      </c>
      <c r="C13" s="325"/>
      <c r="D13" s="331"/>
      <c r="E13" s="325"/>
      <c r="F13" s="325"/>
      <c r="G13" s="325"/>
      <c r="H13" s="325"/>
      <c r="I13" s="325"/>
      <c r="J13" s="325"/>
      <c r="K13" s="325"/>
      <c r="L13" s="325"/>
      <c r="M13" s="328"/>
      <c r="N13" s="325"/>
      <c r="O13" s="325"/>
      <c r="P13" s="325"/>
      <c r="Q13" s="325"/>
      <c r="R13" s="333"/>
      <c r="S13" s="325"/>
      <c r="T13" s="325"/>
      <c r="U13" s="325"/>
      <c r="V13" s="325"/>
      <c r="W13" s="325"/>
      <c r="X13" s="325"/>
      <c r="Y13" s="325"/>
      <c r="Z13" s="325"/>
    </row>
    <row r="14" spans="1:26" ht="19.5" customHeight="1" thickBot="1">
      <c r="A14" s="330" t="s">
        <v>158</v>
      </c>
      <c r="B14" s="323" t="s">
        <v>46</v>
      </c>
      <c r="C14" s="336">
        <v>25</v>
      </c>
      <c r="D14" s="335">
        <v>13</v>
      </c>
      <c r="E14" s="325">
        <v>1520</v>
      </c>
      <c r="F14" s="325"/>
      <c r="G14" s="325"/>
      <c r="H14" s="325">
        <v>7</v>
      </c>
      <c r="I14" s="325"/>
      <c r="J14" s="325">
        <v>23</v>
      </c>
      <c r="K14" s="325">
        <v>8</v>
      </c>
      <c r="L14" s="325"/>
      <c r="M14" s="328"/>
      <c r="N14" s="325"/>
      <c r="O14" s="325">
        <v>20</v>
      </c>
      <c r="P14" s="325">
        <v>12</v>
      </c>
      <c r="Q14" s="325">
        <v>6</v>
      </c>
      <c r="R14" s="333">
        <v>23</v>
      </c>
      <c r="S14" s="325"/>
      <c r="T14" s="325">
        <v>13</v>
      </c>
      <c r="U14" s="325">
        <v>14</v>
      </c>
      <c r="V14" s="325">
        <v>11</v>
      </c>
      <c r="W14" s="334">
        <v>11</v>
      </c>
      <c r="X14" s="334">
        <v>11</v>
      </c>
      <c r="Y14" s="334"/>
      <c r="Z14" s="334">
        <v>8</v>
      </c>
    </row>
    <row r="15" spans="1:26" ht="19.5" customHeight="1" thickBot="1">
      <c r="A15" s="340"/>
      <c r="B15" s="341"/>
      <c r="C15" s="342">
        <f>SUM(C12:C14)</f>
        <v>25</v>
      </c>
      <c r="D15" s="342">
        <f>SUM(D12:D14)</f>
        <v>13</v>
      </c>
      <c r="E15" s="343">
        <f aca="true" t="shared" si="1" ref="E15:Z15">SUM(E12:E14)</f>
        <v>1520</v>
      </c>
      <c r="F15" s="344">
        <f t="shared" si="1"/>
        <v>0</v>
      </c>
      <c r="G15" s="344">
        <f t="shared" si="1"/>
        <v>0</v>
      </c>
      <c r="H15" s="344">
        <f t="shared" si="1"/>
        <v>7</v>
      </c>
      <c r="I15" s="344">
        <f t="shared" si="1"/>
        <v>0</v>
      </c>
      <c r="J15" s="344">
        <f t="shared" si="1"/>
        <v>23</v>
      </c>
      <c r="K15" s="344">
        <f t="shared" si="1"/>
        <v>8</v>
      </c>
      <c r="L15" s="344">
        <f t="shared" si="1"/>
        <v>0</v>
      </c>
      <c r="M15" s="344">
        <f t="shared" si="1"/>
        <v>0</v>
      </c>
      <c r="N15" s="344">
        <f t="shared" si="1"/>
        <v>0</v>
      </c>
      <c r="O15" s="344">
        <f t="shared" si="1"/>
        <v>20</v>
      </c>
      <c r="P15" s="344">
        <f t="shared" si="1"/>
        <v>12</v>
      </c>
      <c r="Q15" s="344">
        <f t="shared" si="1"/>
        <v>6</v>
      </c>
      <c r="R15" s="344">
        <f t="shared" si="1"/>
        <v>23</v>
      </c>
      <c r="S15" s="344">
        <f t="shared" si="1"/>
        <v>0</v>
      </c>
      <c r="T15" s="344">
        <f t="shared" si="1"/>
        <v>13</v>
      </c>
      <c r="U15" s="344">
        <f t="shared" si="1"/>
        <v>14</v>
      </c>
      <c r="V15" s="344">
        <f t="shared" si="1"/>
        <v>11</v>
      </c>
      <c r="W15" s="344">
        <f t="shared" si="1"/>
        <v>11</v>
      </c>
      <c r="X15" s="345">
        <f t="shared" si="1"/>
        <v>11</v>
      </c>
      <c r="Y15" s="345"/>
      <c r="Z15" s="345">
        <f t="shared" si="1"/>
        <v>8</v>
      </c>
    </row>
    <row r="16" spans="1:26" ht="19.5" customHeight="1">
      <c r="A16" s="330"/>
      <c r="B16" s="323" t="s">
        <v>58</v>
      </c>
      <c r="C16" s="347"/>
      <c r="D16" s="348"/>
      <c r="E16" s="349"/>
      <c r="F16" s="350"/>
      <c r="G16" s="351"/>
      <c r="H16" s="351"/>
      <c r="I16" s="351"/>
      <c r="J16" s="351"/>
      <c r="K16" s="351"/>
      <c r="L16" s="350"/>
      <c r="M16" s="352"/>
      <c r="N16" s="352"/>
      <c r="O16" s="352"/>
      <c r="P16" s="352"/>
      <c r="Q16" s="352"/>
      <c r="R16" s="353"/>
      <c r="S16" s="352"/>
      <c r="T16" s="352"/>
      <c r="U16" s="352"/>
      <c r="V16" s="352"/>
      <c r="W16" s="352"/>
      <c r="X16" s="354"/>
      <c r="Y16" s="354"/>
      <c r="Z16" s="354"/>
    </row>
    <row r="17" spans="1:26" ht="19.5" customHeight="1">
      <c r="A17" s="330" t="s">
        <v>159</v>
      </c>
      <c r="B17" s="323" t="s">
        <v>103</v>
      </c>
      <c r="C17" s="355"/>
      <c r="D17" s="356"/>
      <c r="E17" s="349"/>
      <c r="F17" s="350"/>
      <c r="G17" s="351"/>
      <c r="H17" s="351"/>
      <c r="I17" s="351"/>
      <c r="J17" s="351"/>
      <c r="K17" s="351"/>
      <c r="L17" s="350"/>
      <c r="M17" s="352"/>
      <c r="N17" s="352"/>
      <c r="O17" s="352"/>
      <c r="P17" s="352"/>
      <c r="Q17" s="352"/>
      <c r="R17" s="353"/>
      <c r="S17" s="352"/>
      <c r="T17" s="352"/>
      <c r="U17" s="352"/>
      <c r="V17" s="352"/>
      <c r="W17" s="352"/>
      <c r="X17" s="354"/>
      <c r="Y17" s="354"/>
      <c r="Z17" s="354"/>
    </row>
    <row r="18" spans="1:26" ht="19.5" customHeight="1" thickBot="1">
      <c r="A18" s="330" t="s">
        <v>160</v>
      </c>
      <c r="B18" s="323" t="s">
        <v>46</v>
      </c>
      <c r="C18" s="349"/>
      <c r="D18" s="356"/>
      <c r="E18" s="349"/>
      <c r="F18" s="350"/>
      <c r="G18" s="351"/>
      <c r="H18" s="351"/>
      <c r="I18" s="351"/>
      <c r="J18" s="351"/>
      <c r="K18" s="351"/>
      <c r="L18" s="350"/>
      <c r="M18" s="352"/>
      <c r="N18" s="352"/>
      <c r="O18" s="352"/>
      <c r="P18" s="352"/>
      <c r="Q18" s="352"/>
      <c r="R18" s="353"/>
      <c r="S18" s="352"/>
      <c r="T18" s="352"/>
      <c r="U18" s="352"/>
      <c r="V18" s="352"/>
      <c r="W18" s="352"/>
      <c r="X18" s="354"/>
      <c r="Y18" s="354"/>
      <c r="Z18" s="354"/>
    </row>
    <row r="19" spans="1:26" ht="19.5" customHeight="1" thickBot="1">
      <c r="A19" s="340"/>
      <c r="B19" s="341"/>
      <c r="C19" s="342">
        <f>SUM(C16:C18)</f>
        <v>0</v>
      </c>
      <c r="D19" s="342">
        <f>SUM(D16:D18)</f>
        <v>0</v>
      </c>
      <c r="E19" s="343">
        <f aca="true" t="shared" si="2" ref="E19:Z19">SUM(E16:E18)</f>
        <v>0</v>
      </c>
      <c r="F19" s="344">
        <f t="shared" si="2"/>
        <v>0</v>
      </c>
      <c r="G19" s="344">
        <f t="shared" si="2"/>
        <v>0</v>
      </c>
      <c r="H19" s="344">
        <f t="shared" si="2"/>
        <v>0</v>
      </c>
      <c r="I19" s="344">
        <f t="shared" si="2"/>
        <v>0</v>
      </c>
      <c r="J19" s="344">
        <f t="shared" si="2"/>
        <v>0</v>
      </c>
      <c r="K19" s="344">
        <f t="shared" si="2"/>
        <v>0</v>
      </c>
      <c r="L19" s="344">
        <f t="shared" si="2"/>
        <v>0</v>
      </c>
      <c r="M19" s="344">
        <f t="shared" si="2"/>
        <v>0</v>
      </c>
      <c r="N19" s="344">
        <f t="shared" si="2"/>
        <v>0</v>
      </c>
      <c r="O19" s="344">
        <f t="shared" si="2"/>
        <v>0</v>
      </c>
      <c r="P19" s="344">
        <f t="shared" si="2"/>
        <v>0</v>
      </c>
      <c r="Q19" s="344">
        <f t="shared" si="2"/>
        <v>0</v>
      </c>
      <c r="R19" s="344">
        <f t="shared" si="2"/>
        <v>0</v>
      </c>
      <c r="S19" s="344">
        <f t="shared" si="2"/>
        <v>0</v>
      </c>
      <c r="T19" s="344">
        <f t="shared" si="2"/>
        <v>0</v>
      </c>
      <c r="U19" s="344">
        <f t="shared" si="2"/>
        <v>0</v>
      </c>
      <c r="V19" s="344">
        <f t="shared" si="2"/>
        <v>0</v>
      </c>
      <c r="W19" s="344">
        <f t="shared" si="2"/>
        <v>0</v>
      </c>
      <c r="X19" s="357">
        <f t="shared" si="2"/>
        <v>0</v>
      </c>
      <c r="Y19" s="357"/>
      <c r="Z19" s="357">
        <f t="shared" si="2"/>
        <v>0</v>
      </c>
    </row>
    <row r="20" spans="1:26" ht="19.5" customHeight="1" thickBot="1">
      <c r="A20" s="358" t="s">
        <v>161</v>
      </c>
      <c r="B20" s="359" t="s">
        <v>103</v>
      </c>
      <c r="C20" s="360">
        <v>29</v>
      </c>
      <c r="D20" s="324">
        <v>30</v>
      </c>
      <c r="E20" s="325">
        <v>1520</v>
      </c>
      <c r="F20" s="325"/>
      <c r="G20" s="325"/>
      <c r="H20" s="325">
        <v>44</v>
      </c>
      <c r="I20" s="325"/>
      <c r="J20" s="325">
        <v>11</v>
      </c>
      <c r="K20" s="325">
        <v>4</v>
      </c>
      <c r="L20" s="325"/>
      <c r="M20" s="325"/>
      <c r="N20" s="325"/>
      <c r="O20" s="325">
        <v>44</v>
      </c>
      <c r="P20" s="325">
        <v>9</v>
      </c>
      <c r="Q20" s="325">
        <v>6</v>
      </c>
      <c r="R20" s="333">
        <v>25</v>
      </c>
      <c r="S20" s="325"/>
      <c r="T20" s="325">
        <v>36</v>
      </c>
      <c r="U20" s="325">
        <v>11</v>
      </c>
      <c r="V20" s="325">
        <v>12</v>
      </c>
      <c r="W20" s="334"/>
      <c r="X20" s="361"/>
      <c r="Y20" s="361">
        <v>0</v>
      </c>
      <c r="Z20" s="361"/>
    </row>
    <row r="21" spans="1:26" ht="19.5" customHeight="1" thickBot="1">
      <c r="A21" s="362"/>
      <c r="B21" s="363"/>
      <c r="C21" s="342">
        <f>+C20</f>
        <v>29</v>
      </c>
      <c r="D21" s="342">
        <f>+D20</f>
        <v>30</v>
      </c>
      <c r="E21" s="343">
        <f aca="true" t="shared" si="3" ref="E21:Z21">+E20</f>
        <v>1520</v>
      </c>
      <c r="F21" s="344">
        <f t="shared" si="3"/>
        <v>0</v>
      </c>
      <c r="G21" s="344">
        <f t="shared" si="3"/>
        <v>0</v>
      </c>
      <c r="H21" s="344">
        <f t="shared" si="3"/>
        <v>44</v>
      </c>
      <c r="I21" s="344">
        <f t="shared" si="3"/>
        <v>0</v>
      </c>
      <c r="J21" s="344">
        <f t="shared" si="3"/>
        <v>11</v>
      </c>
      <c r="K21" s="344">
        <f t="shared" si="3"/>
        <v>4</v>
      </c>
      <c r="L21" s="344">
        <f t="shared" si="3"/>
        <v>0</v>
      </c>
      <c r="M21" s="344">
        <f t="shared" si="3"/>
        <v>0</v>
      </c>
      <c r="N21" s="344">
        <f t="shared" si="3"/>
        <v>0</v>
      </c>
      <c r="O21" s="344">
        <f t="shared" si="3"/>
        <v>44</v>
      </c>
      <c r="P21" s="344">
        <f t="shared" si="3"/>
        <v>9</v>
      </c>
      <c r="Q21" s="344">
        <f t="shared" si="3"/>
        <v>6</v>
      </c>
      <c r="R21" s="344">
        <f t="shared" si="3"/>
        <v>25</v>
      </c>
      <c r="S21" s="344">
        <f t="shared" si="3"/>
        <v>0</v>
      </c>
      <c r="T21" s="344">
        <f t="shared" si="3"/>
        <v>36</v>
      </c>
      <c r="U21" s="344">
        <f t="shared" si="3"/>
        <v>11</v>
      </c>
      <c r="V21" s="344">
        <f t="shared" si="3"/>
        <v>12</v>
      </c>
      <c r="W21" s="344">
        <f t="shared" si="3"/>
        <v>0</v>
      </c>
      <c r="X21" s="364">
        <f t="shared" si="3"/>
        <v>0</v>
      </c>
      <c r="Y21" s="364"/>
      <c r="Z21" s="364">
        <f t="shared" si="3"/>
        <v>0</v>
      </c>
    </row>
    <row r="22" spans="1:26" ht="19.5" customHeight="1" thickBot="1">
      <c r="A22" s="365" t="s">
        <v>162</v>
      </c>
      <c r="B22" s="365"/>
      <c r="C22" s="342">
        <f>+C11+C15+C19+C21</f>
        <v>58</v>
      </c>
      <c r="D22" s="342">
        <f>+D11+D15+D19+D21</f>
        <v>46</v>
      </c>
      <c r="E22" s="343">
        <f aca="true" t="shared" si="4" ref="E22:Z22">+E11+E15+E19+E21</f>
        <v>3320</v>
      </c>
      <c r="F22" s="344">
        <f t="shared" si="4"/>
        <v>0</v>
      </c>
      <c r="G22" s="344">
        <f t="shared" si="4"/>
        <v>0</v>
      </c>
      <c r="H22" s="344">
        <f t="shared" si="4"/>
        <v>51</v>
      </c>
      <c r="I22" s="344">
        <f t="shared" si="4"/>
        <v>0</v>
      </c>
      <c r="J22" s="344">
        <f t="shared" si="4"/>
        <v>37</v>
      </c>
      <c r="K22" s="344">
        <f t="shared" si="4"/>
        <v>16</v>
      </c>
      <c r="L22" s="344">
        <f t="shared" si="4"/>
        <v>0</v>
      </c>
      <c r="M22" s="344">
        <f t="shared" si="4"/>
        <v>0</v>
      </c>
      <c r="N22" s="344">
        <f t="shared" si="4"/>
        <v>0</v>
      </c>
      <c r="O22" s="344">
        <f t="shared" si="4"/>
        <v>64</v>
      </c>
      <c r="P22" s="344">
        <f t="shared" si="4"/>
        <v>22</v>
      </c>
      <c r="Q22" s="344">
        <f t="shared" si="4"/>
        <v>18</v>
      </c>
      <c r="R22" s="344">
        <f t="shared" si="4"/>
        <v>53</v>
      </c>
      <c r="S22" s="344">
        <f t="shared" si="4"/>
        <v>0</v>
      </c>
      <c r="T22" s="344">
        <f t="shared" si="4"/>
        <v>49</v>
      </c>
      <c r="U22" s="344">
        <f t="shared" si="4"/>
        <v>25</v>
      </c>
      <c r="V22" s="344">
        <f t="shared" si="4"/>
        <v>30</v>
      </c>
      <c r="W22" s="344">
        <f t="shared" si="4"/>
        <v>14</v>
      </c>
      <c r="X22" s="364">
        <f t="shared" si="4"/>
        <v>15</v>
      </c>
      <c r="Y22" s="364"/>
      <c r="Z22" s="364">
        <f t="shared" si="4"/>
        <v>9</v>
      </c>
    </row>
    <row r="23" spans="1:25" s="367" customFormat="1" ht="19.5" customHeight="1">
      <c r="A23" s="366"/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</row>
    <row r="24" spans="2:26" s="367" customFormat="1" ht="19.5" customHeight="1">
      <c r="B24" s="366"/>
      <c r="C24" s="368" t="s">
        <v>163</v>
      </c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70"/>
    </row>
    <row r="25" spans="1:25" s="367" customFormat="1" ht="19.5" customHeight="1">
      <c r="A25" s="366" t="s">
        <v>164</v>
      </c>
      <c r="B25" s="371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66"/>
      <c r="V25" s="366"/>
      <c r="W25" s="366"/>
      <c r="X25" s="366"/>
      <c r="Y25" s="366"/>
    </row>
    <row r="26" spans="1:25" s="367" customFormat="1" ht="19.5" customHeight="1">
      <c r="A26" s="366"/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</row>
    <row r="27" spans="1:25" s="367" customFormat="1" ht="19.5" customHeight="1">
      <c r="A27" s="366" t="s">
        <v>165</v>
      </c>
      <c r="B27" s="372" t="s">
        <v>136</v>
      </c>
      <c r="C27" s="372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</row>
    <row r="28" ht="12.75">
      <c r="B28" s="183" t="s">
        <v>166</v>
      </c>
    </row>
    <row r="29" ht="12.75">
      <c r="B29" s="183" t="s">
        <v>167</v>
      </c>
    </row>
    <row r="30" ht="12.75">
      <c r="B30" s="183" t="s">
        <v>168</v>
      </c>
    </row>
    <row r="31" ht="12.75">
      <c r="B31" s="183" t="s">
        <v>169</v>
      </c>
    </row>
    <row r="32" ht="12.75">
      <c r="B32" s="183" t="s">
        <v>170</v>
      </c>
    </row>
    <row r="34" spans="1:2" ht="12.75">
      <c r="A34" s="366" t="s">
        <v>171</v>
      </c>
      <c r="B34" s="183" t="s">
        <v>172</v>
      </c>
    </row>
    <row r="35" ht="12.75">
      <c r="A35" s="366"/>
    </row>
    <row r="36" ht="12.75">
      <c r="A36" s="366"/>
    </row>
    <row r="37" spans="1:2" ht="12.75">
      <c r="A37" s="366" t="s">
        <v>173</v>
      </c>
      <c r="B37" s="183" t="s">
        <v>174</v>
      </c>
    </row>
    <row r="38" ht="12.75">
      <c r="A38" s="366"/>
    </row>
    <row r="39" ht="12.75">
      <c r="A39" s="366"/>
    </row>
    <row r="40" ht="12.75">
      <c r="A40" s="366"/>
    </row>
  </sheetData>
  <sheetProtection/>
  <mergeCells count="18">
    <mergeCell ref="A20:A21"/>
    <mergeCell ref="C24:Z24"/>
    <mergeCell ref="B27:C27"/>
    <mergeCell ref="S5:V6"/>
    <mergeCell ref="W5:X6"/>
    <mergeCell ref="Y5:Y7"/>
    <mergeCell ref="Z5:Z7"/>
    <mergeCell ref="F6:F7"/>
    <mergeCell ref="G6:H6"/>
    <mergeCell ref="I6:I7"/>
    <mergeCell ref="J6:K6"/>
    <mergeCell ref="L6:M6"/>
    <mergeCell ref="F3:I3"/>
    <mergeCell ref="A5:A7"/>
    <mergeCell ref="B5:B7"/>
    <mergeCell ref="C5:D6"/>
    <mergeCell ref="F5:M5"/>
    <mergeCell ref="N5:R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Uswer</cp:lastModifiedBy>
  <cp:lastPrinted>2011-09-14T16:59:51Z</cp:lastPrinted>
  <dcterms:created xsi:type="dcterms:W3CDTF">2009-08-11T19:50:26Z</dcterms:created>
  <dcterms:modified xsi:type="dcterms:W3CDTF">2014-02-12T22:08:51Z</dcterms:modified>
  <cp:category/>
  <cp:version/>
  <cp:contentType/>
  <cp:contentStatus/>
</cp:coreProperties>
</file>