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2120" windowHeight="6930" tabRatio="825" activeTab="0"/>
  </bookViews>
  <sheets>
    <sheet name="MATRÍCULA TSU" sheetId="1" r:id="rId1"/>
    <sheet name="MATRÍCULA ING" sheetId="2" r:id="rId2"/>
    <sheet name="APROVECHAMIENTO TSU" sheetId="3" r:id="rId3"/>
    <sheet name="APROVECHAMIENTO ING" sheetId="4" r:id="rId4"/>
    <sheet name="BECAS TSU" sheetId="5" r:id="rId5"/>
    <sheet name="BECAS ING" sheetId="6" r:id="rId6"/>
    <sheet name="CAUSAS DE BAJAS TSU" sheetId="7" r:id="rId7"/>
    <sheet name="CAUSAS DE BAJAS ING" sheetId="8" r:id="rId8"/>
  </sheets>
  <definedNames>
    <definedName name="_xlnm.Print_Area" localSheetId="0">'MATRÍCULA TSU'!$A$1:$W$35</definedName>
  </definedNames>
  <calcPr fullCalcOnLoad="1"/>
</workbook>
</file>

<file path=xl/comments7.xml><?xml version="1.0" encoding="utf-8"?>
<comments xmlns="http://schemas.openxmlformats.org/spreadsheetml/2006/main">
  <authors>
    <author>UTHH</author>
  </authors>
  <commentList>
    <comment ref="P11" authorId="0">
      <text>
        <r>
          <rPr>
            <b/>
            <sz val="8"/>
            <rFont val="Tahoma"/>
            <family val="0"/>
          </rPr>
          <t>UTHH:</t>
        </r>
        <r>
          <rPr>
            <sz val="8"/>
            <rFont val="Tahoma"/>
            <family val="0"/>
          </rPr>
          <t xml:space="preserve">
Problemas de Salud:1</t>
        </r>
      </text>
    </comment>
    <comment ref="P23" authorId="0">
      <text>
        <r>
          <rPr>
            <b/>
            <sz val="8"/>
            <rFont val="Tahoma"/>
            <family val="0"/>
          </rPr>
          <t>UTHH:</t>
        </r>
        <r>
          <rPr>
            <sz val="8"/>
            <rFont val="Tahoma"/>
            <family val="0"/>
          </rPr>
          <t xml:space="preserve">
Bajo Aprovec hamiento: 4</t>
        </r>
      </text>
    </comment>
  </commentList>
</comments>
</file>

<file path=xl/comments8.xml><?xml version="1.0" encoding="utf-8"?>
<comments xmlns="http://schemas.openxmlformats.org/spreadsheetml/2006/main">
  <authors>
    <author>UTHH</author>
  </authors>
  <commentList>
    <comment ref="P14" authorId="0">
      <text>
        <r>
          <rPr>
            <b/>
            <sz val="8"/>
            <rFont val="Tahoma"/>
            <family val="0"/>
          </rPr>
          <t>UTHH:</t>
        </r>
        <r>
          <rPr>
            <sz val="8"/>
            <rFont val="Tahoma"/>
            <family val="0"/>
          </rPr>
          <t xml:space="preserve">
Problemas de salud:1</t>
        </r>
      </text>
    </comment>
    <comment ref="P16" authorId="0">
      <text>
        <r>
          <rPr>
            <b/>
            <sz val="8"/>
            <rFont val="Tahoma"/>
            <family val="0"/>
          </rPr>
          <t>UTHH:</t>
        </r>
        <r>
          <rPr>
            <sz val="8"/>
            <rFont val="Tahoma"/>
            <family val="0"/>
          </rPr>
          <t xml:space="preserve">
Problemas de salud: 1</t>
        </r>
      </text>
    </comment>
  </commentList>
</comments>
</file>

<file path=xl/sharedStrings.xml><?xml version="1.0" encoding="utf-8"?>
<sst xmlns="http://schemas.openxmlformats.org/spreadsheetml/2006/main" count="347" uniqueCount="134">
  <si>
    <t>TOTAL</t>
  </si>
  <si>
    <t>CICLO ESCOLAR</t>
  </si>
  <si>
    <t xml:space="preserve">C U A T R I M E S T R E S </t>
  </si>
  <si>
    <t>ALUMNOS</t>
  </si>
  <si>
    <t>1er. Cuat</t>
  </si>
  <si>
    <t>2o. Cuat</t>
  </si>
  <si>
    <t>3er. Cuat</t>
  </si>
  <si>
    <t>4o. Cuat</t>
  </si>
  <si>
    <t>CARRERAS UT</t>
  </si>
  <si>
    <t>5o.cuat.</t>
  </si>
  <si>
    <t>6o. Cuat.</t>
  </si>
  <si>
    <t>7o. Cuat.</t>
  </si>
  <si>
    <t>8o.cuat.</t>
  </si>
  <si>
    <t>9o. Cuat.</t>
  </si>
  <si>
    <t>10o Cuat.</t>
  </si>
  <si>
    <t>H</t>
  </si>
  <si>
    <t>M</t>
  </si>
  <si>
    <t>NOTA: FAVOR DE PONER EL NOMBRE DE LA CARRERA CONFORME A REGISTRO.</t>
  </si>
  <si>
    <t>UBICACIÓN UIVERSIDAD TECNOLÓGICA</t>
  </si>
  <si>
    <t>UBICACIÓN UNIDAD ACADÉMICA</t>
  </si>
  <si>
    <t>NOMBRE UNIDAD ACADÉMICA                (EN SU CASO)</t>
  </si>
  <si>
    <t>COORDINACIÓN GENERAL DE UNIVERSIDADES TECNOLÓGICAS</t>
  </si>
  <si>
    <t xml:space="preserve">SUBSECRETARIA DE EDUCACIÓN SUPERIOR </t>
  </si>
  <si>
    <t>DIRECCIÓN DE PLANEACIÓN EVALUACIÓN E INFORMÁTICA</t>
  </si>
  <si>
    <t>MATRÍCULA  ALCANZADA POR CARRERA Y CUATRIMESTRE TÉCNICO SUPERIOR UNIVERSITARIO</t>
  </si>
  <si>
    <t>UNIVERSIDAD TECNOLÓGICA DE: LA HUASTECA HIDALGUENSE</t>
  </si>
  <si>
    <t>C</t>
  </si>
  <si>
    <t>ADMINISTRACIÓN ÁREA AEP</t>
  </si>
  <si>
    <t>PROCESOS ALIMENTARIOS</t>
  </si>
  <si>
    <t>CARRETERA HUEJUTLA-CHALAHUIYAPA S/N, COLONIA TEPOXTECO</t>
  </si>
  <si>
    <t>TECNOLOGÍAS DE LA INFORMACIÓN Y COMUNICACIÓN ÁREA MULTIMEDIA Y COMERCIO ELECTRÓNICO</t>
  </si>
  <si>
    <t>TECNOLOGÍAS DE LA INFORMACIÓN Y COMUNICACIÓN ÁREA SISTEMAS INFORMÁTICOS</t>
  </si>
  <si>
    <t>MECÁNICA ÁREA AUTOMOTRIZ</t>
  </si>
  <si>
    <t>MECÁNICA ÁREA INDUSTRIAL</t>
  </si>
  <si>
    <t>SUBTOTAL</t>
  </si>
  <si>
    <t>SEPTIEMBRE-DICIEMBRE 2012</t>
  </si>
  <si>
    <t>C (UNIDAD MECATLÁN)</t>
  </si>
  <si>
    <t>MATRÍCULA TOTAL SEPTIEMBRE-DICIEMBRE 2012</t>
  </si>
  <si>
    <t>CONSTRUCCIÓN</t>
  </si>
  <si>
    <t>DESARROLLO DE NEGOCIOS ÁREA MERCADOTECNIA</t>
  </si>
  <si>
    <t>GASTRONOMÍA</t>
  </si>
  <si>
    <t>AB AREA VEGETAL</t>
  </si>
  <si>
    <t xml:space="preserve">AB </t>
  </si>
  <si>
    <t>MATRÍCULA  ALCANZADA POR CARRERA Y CUATRIMESTRE LICENCIATURA</t>
  </si>
  <si>
    <t>UTHH</t>
  </si>
  <si>
    <t>HUEJUTLA DE REYES, HIDALGO</t>
  </si>
  <si>
    <t>7o. Cuat</t>
  </si>
  <si>
    <t>8o. Cuat</t>
  </si>
  <si>
    <t>9o. Cuat</t>
  </si>
  <si>
    <t>10o. Cuat</t>
  </si>
  <si>
    <t>11o.cuat.</t>
  </si>
  <si>
    <t>12o. Cuat.</t>
  </si>
  <si>
    <t>CARRERAS UT LICENCIATURAS</t>
  </si>
  <si>
    <t>BIOTECNOLOGÍA</t>
  </si>
  <si>
    <t>FINANCIERA, FISCAL Y CONTADOR PÚBLICO</t>
  </si>
  <si>
    <t>GESTIÓN DE PROYECTOS</t>
  </si>
  <si>
    <t>METAL MECÁNICA</t>
  </si>
  <si>
    <t>TECNOLOGÍAS DE LA INFORMACIÓN</t>
  </si>
  <si>
    <t xml:space="preserve">CARRERAS LICENCIATURA UNIDAD ACADÉMICA           </t>
  </si>
  <si>
    <t>DIRECCIÓN DE PLANEACIÓN Y PRESUPUESTO</t>
  </si>
  <si>
    <t>SUBDIRECCIÓN DE PLANEACIÓN</t>
  </si>
  <si>
    <t>BASE DE DATOS DE APROVECHAMIENTO ESCOLAR</t>
  </si>
  <si>
    <t>UNIVERSIDAD TECNOLÓGICA: DE LA HUASTECA HIDALGUENSE MAYO-AGOSTO DE 2012-TSU</t>
  </si>
  <si>
    <t>A</t>
  </si>
  <si>
    <t xml:space="preserve">CARRERA </t>
  </si>
  <si>
    <t>Alumnos que finalizaron el cuatrimestre</t>
  </si>
  <si>
    <t>Aprobados en curso regular</t>
  </si>
  <si>
    <t>Aprobados en periodo extraordinario</t>
  </si>
  <si>
    <t>Reprobados</t>
  </si>
  <si>
    <t>Promedio de la Carrera</t>
  </si>
  <si>
    <t>pextra</t>
  </si>
  <si>
    <t>AB</t>
  </si>
  <si>
    <t>MECANICA  ÁREA AUTOMOTRIZ</t>
  </si>
  <si>
    <t>TECNOLOGÍAS DE LA INFORMACIÓN Y COMUNICACIÓN ÁREA MULTIMEDIA Y COMERCIO ELECTRONICO</t>
  </si>
  <si>
    <t>UNIVERSIDAD TECNOLÓGICA: DE LA HUASTECA HIDALGUENSE MAYO-AGOSTO 2012-INGENIERÍA</t>
  </si>
  <si>
    <t>FINANCIERA Y FISCAL</t>
  </si>
  <si>
    <t>TOTAL DE ALUMNOS</t>
  </si>
  <si>
    <t>FORMATO PARA SEGUIMIENTO A BECAS EN LAS UNIVERSIDADES TECNOLÓGICAS</t>
  </si>
  <si>
    <t>UNIVERSIDAD TECNOLÓGICA:</t>
  </si>
  <si>
    <t>DE LA HUASTECA HIDALGUENSE MAYO-AGOSTO DE 2012-2</t>
  </si>
  <si>
    <t>CARRERA</t>
  </si>
  <si>
    <r>
      <t xml:space="preserve">CUATRI-MESTRE </t>
    </r>
    <r>
      <rPr>
        <sz val="8"/>
        <rFont val="Arial"/>
        <family val="2"/>
      </rPr>
      <t>(1°, 2°, 3°, 4°, 5°, 6°, 7°, 8° 9°)</t>
    </r>
  </si>
  <si>
    <t>TIPO DE BECAS: INDICAR LA(S) FUENTE(S) EN CADA CONCEPTO</t>
  </si>
  <si>
    <t>BAJAS DE ALUMNOS BECADOS</t>
  </si>
  <si>
    <t>Descuento en colegiaturas</t>
  </si>
  <si>
    <t>Alimenticias</t>
  </si>
  <si>
    <t>Servicio</t>
  </si>
  <si>
    <t>PRONABES</t>
  </si>
  <si>
    <t>PRONABES-BÉCALOS</t>
  </si>
  <si>
    <t>otros (indicar)</t>
  </si>
  <si>
    <t>Otros (indicar)</t>
  </si>
  <si>
    <t>Bajas</t>
  </si>
  <si>
    <t>ME</t>
  </si>
  <si>
    <t>PAL</t>
  </si>
  <si>
    <t>TECNOLOGÍAS DE LA INFORMACIÓN Y COMUNICACIÓN</t>
  </si>
  <si>
    <t>Subtotal</t>
  </si>
  <si>
    <t>Total</t>
  </si>
  <si>
    <t>DE LA HUASTECA HIDALGUENSE MAYO-AGOSTO DE 2012</t>
  </si>
  <si>
    <t>Egresados</t>
  </si>
  <si>
    <t>IGP</t>
  </si>
  <si>
    <t>IB</t>
  </si>
  <si>
    <t>IFF</t>
  </si>
  <si>
    <t>IMM</t>
  </si>
  <si>
    <t>IPA</t>
  </si>
  <si>
    <t>ITI</t>
  </si>
  <si>
    <t>BASE DE DATOS DE CAUSAS DE BAJAS</t>
  </si>
  <si>
    <t>UNIVERSIDAD TECNOLÓGICA:   DE LA HUASTECA HIDALGUENSE MAYO-AGOSTO DE 2012-TSU</t>
  </si>
  <si>
    <t>DATOS DE CONTROL</t>
  </si>
  <si>
    <t>NÚMERO DE BAJAS</t>
  </si>
  <si>
    <t>CAUSAS DE BAJAS</t>
  </si>
  <si>
    <t>B</t>
  </si>
  <si>
    <t>3=1+2</t>
  </si>
  <si>
    <t>Carrera</t>
  </si>
  <si>
    <t>Cuatri-mestre</t>
  </si>
  <si>
    <t>Bajas Temporales</t>
  </si>
  <si>
    <t>Bajas Definitivas</t>
  </si>
  <si>
    <t>BAJAS TOTALES</t>
  </si>
  <si>
    <t>Deserción sin causa conocida</t>
  </si>
  <si>
    <t>Incumpli-miento de Expecta-tivas</t>
  </si>
  <si>
    <t>Reproba-ción</t>
  </si>
  <si>
    <t>Problemas Econó-micos</t>
  </si>
  <si>
    <t>Motivos personales</t>
  </si>
  <si>
    <t>Distancia de la UT</t>
  </si>
  <si>
    <t>Problemas de trabajo</t>
  </si>
  <si>
    <t>Cambio de UT</t>
  </si>
  <si>
    <t>Cambio de carrera</t>
  </si>
  <si>
    <t>Faltas al reglamento escolar</t>
  </si>
  <si>
    <t>Otras causas (mencionar la causa y el número de bajas)  Bajo Aprovechamiento: 7, Problemas de salud: 1, Cambio de Residencia:2</t>
  </si>
  <si>
    <t>AGROBIOTECNOLOGÍA</t>
  </si>
  <si>
    <t xml:space="preserve">TECNOLOGÍAS DE LA INFORMACIÓN Y COMUNICACIÓN ÁREA MULTIMEDIA Y COMERCIO ELECTRONICO </t>
  </si>
  <si>
    <t>TECNOLOGÍAS DE LA INFORMACIÓN Y COMUNICACIÓN  ÁREA SISTEMAS INFORMÁTICOS</t>
  </si>
  <si>
    <t>TOTAL DE BAJAS</t>
  </si>
  <si>
    <t>UNIVERSIDAD TECNOLÓGICA:   DE LA HUASTECA HIDALGUENSE MAYO-AGOSTO DE 2012-INGENIERÍA</t>
  </si>
  <si>
    <t xml:space="preserve">Otras causas (Problemas de salud: 2)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</si>
</sst>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General_)"/>
    <numFmt numFmtId="182" formatCode="0.000"/>
    <numFmt numFmtId="183" formatCode="0.0000"/>
    <numFmt numFmtId="184" formatCode="0.00000"/>
    <numFmt numFmtId="185" formatCode="0.0"/>
    <numFmt numFmtId="186" formatCode="0.000000"/>
    <numFmt numFmtId="187" formatCode="#,##0.0"/>
    <numFmt numFmtId="188" formatCode="#,##0;[Red]\(#,##0\)\+"/>
    <numFmt numFmtId="189" formatCode="#,##0;[Red]\(#,##0\)"/>
    <numFmt numFmtId="190" formatCode="0.000%"/>
    <numFmt numFmtId="191" formatCode="0.0000%"/>
    <numFmt numFmtId="192" formatCode="###\ ###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Courier (W1)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3"/>
      <name val="Arial Rounded MT Bold"/>
      <family val="2"/>
    </font>
    <font>
      <b/>
      <sz val="12"/>
      <name val="Arial Rounded MT Bold"/>
      <family val="2"/>
    </font>
    <font>
      <b/>
      <sz val="10"/>
      <name val="Century Gothic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ourier (W1)"/>
      <family val="3"/>
    </font>
    <font>
      <b/>
      <sz val="9"/>
      <name val="Arial Rounded MT Bold"/>
      <family val="2"/>
    </font>
    <font>
      <sz val="8"/>
      <name val="Courier (W1)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80" fontId="8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Continuous" vertical="center"/>
    </xf>
    <xf numFmtId="0" fontId="10" fillId="34" borderId="12" xfId="0" applyFont="1" applyFill="1" applyBorder="1" applyAlignment="1">
      <alignment horizontal="centerContinuous" vertical="center"/>
    </xf>
    <xf numFmtId="0" fontId="10" fillId="34" borderId="1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180" fontId="14" fillId="35" borderId="11" xfId="0" applyNumberFormat="1" applyFont="1" applyFill="1" applyBorder="1" applyAlignment="1">
      <alignment horizontal="left" vertical="center"/>
    </xf>
    <xf numFmtId="180" fontId="8" fillId="36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180" fontId="14" fillId="35" borderId="11" xfId="0" applyNumberFormat="1" applyFont="1" applyFill="1" applyBorder="1" applyAlignment="1">
      <alignment horizontal="left" vertical="center" wrapText="1"/>
    </xf>
    <xf numFmtId="1" fontId="8" fillId="35" borderId="13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right" vertical="center" wrapText="1"/>
    </xf>
    <xf numFmtId="3" fontId="9" fillId="37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9" fillId="38" borderId="11" xfId="0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/>
    </xf>
    <xf numFmtId="0" fontId="7" fillId="38" borderId="0" xfId="0" applyFont="1" applyFill="1" applyBorder="1" applyAlignment="1">
      <alignment horizontal="center"/>
    </xf>
    <xf numFmtId="37" fontId="7" fillId="38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/>
    </xf>
    <xf numFmtId="180" fontId="14" fillId="35" borderId="0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8" fillId="36" borderId="11" xfId="0" applyNumberFormat="1" applyFont="1" applyFill="1" applyBorder="1" applyAlignment="1">
      <alignment horizontal="center" vertical="center" wrapText="1"/>
    </xf>
    <xf numFmtId="1" fontId="8" fillId="35" borderId="13" xfId="0" applyNumberFormat="1" applyFont="1" applyFill="1" applyBorder="1" applyAlignment="1">
      <alignment horizontal="center" vertical="center"/>
    </xf>
    <xf numFmtId="3" fontId="9" fillId="19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6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1" fontId="0" fillId="0" borderId="0" xfId="0" applyNumberFormat="1" applyFont="1" applyAlignment="1">
      <alignment horizontal="centerContinuous" vertical="center" wrapText="1"/>
    </xf>
    <xf numFmtId="1" fontId="62" fillId="0" borderId="0" xfId="0" applyNumberFormat="1" applyFont="1" applyAlignment="1">
      <alignment horizontal="centerContinuous" vertical="center" wrapText="1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/>
    </xf>
    <xf numFmtId="1" fontId="62" fillId="0" borderId="0" xfId="0" applyNumberFormat="1" applyFont="1" applyAlignment="1">
      <alignment/>
    </xf>
    <xf numFmtId="0" fontId="0" fillId="39" borderId="11" xfId="0" applyFont="1" applyFill="1" applyBorder="1" applyAlignment="1">
      <alignment horizontal="center"/>
    </xf>
    <xf numFmtId="1" fontId="0" fillId="39" borderId="11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0" fillId="39" borderId="11" xfId="0" applyFont="1" applyFill="1" applyBorder="1" applyAlignment="1">
      <alignment horizontal="center" vertical="center" wrapText="1"/>
    </xf>
    <xf numFmtId="1" fontId="0" fillId="39" borderId="11" xfId="0" applyNumberFormat="1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/>
    </xf>
    <xf numFmtId="185" fontId="20" fillId="0" borderId="11" xfId="0" applyNumberFormat="1" applyFont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vertical="center"/>
    </xf>
    <xf numFmtId="1" fontId="62" fillId="0" borderId="0" xfId="0" applyNumberFormat="1" applyFont="1" applyFill="1" applyAlignment="1">
      <alignment/>
    </xf>
    <xf numFmtId="1" fontId="6" fillId="0" borderId="11" xfId="0" applyNumberFormat="1" applyFont="1" applyBorder="1" applyAlignment="1">
      <alignment horizontal="center" vertical="center" wrapText="1"/>
    </xf>
    <xf numFmtId="1" fontId="64" fillId="0" borderId="0" xfId="0" applyNumberFormat="1" applyFont="1" applyFill="1" applyBorder="1" applyAlignment="1">
      <alignment horizontal="center" vertical="center"/>
    </xf>
    <xf numFmtId="1" fontId="5" fillId="36" borderId="11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/>
    </xf>
    <xf numFmtId="185" fontId="5" fillId="36" borderId="11" xfId="0" applyNumberFormat="1" applyFont="1" applyFill="1" applyBorder="1" applyAlignment="1">
      <alignment horizontal="center" vertical="center"/>
    </xf>
    <xf numFmtId="1" fontId="6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0" fontId="66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85" fontId="5" fillId="3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8" fillId="38" borderId="12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3" fontId="9" fillId="38" borderId="12" xfId="0" applyNumberFormat="1" applyFont="1" applyFill="1" applyBorder="1" applyAlignment="1">
      <alignment horizontal="center" vertical="center"/>
    </xf>
    <xf numFmtId="3" fontId="9" fillId="38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8" fillId="6" borderId="12" xfId="0" applyNumberFormat="1" applyFont="1" applyFill="1" applyBorder="1" applyAlignment="1">
      <alignment horizontal="center" vertical="center"/>
    </xf>
    <xf numFmtId="0" fontId="61" fillId="6" borderId="14" xfId="0" applyFont="1" applyFill="1" applyBorder="1" applyAlignment="1">
      <alignment horizontal="center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40" borderId="13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9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7" fillId="40" borderId="22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6" fillId="0" borderId="11" xfId="53" applyFont="1" applyFill="1" applyBorder="1" applyAlignment="1">
      <alignment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1" xfId="53" applyFont="1" applyFill="1" applyBorder="1">
      <alignment/>
      <protection/>
    </xf>
    <xf numFmtId="0" fontId="6" fillId="0" borderId="11" xfId="53" applyFont="1" applyFill="1" applyBorder="1" applyAlignment="1">
      <alignment wrapText="1"/>
      <protection/>
    </xf>
    <xf numFmtId="0" fontId="6" fillId="41" borderId="11" xfId="53" applyFont="1" applyFill="1" applyBorder="1" applyAlignment="1">
      <alignment wrapText="1"/>
      <protection/>
    </xf>
    <xf numFmtId="0" fontId="0" fillId="41" borderId="11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1" xfId="53" applyFont="1" applyBorder="1">
      <alignment/>
      <protection/>
    </xf>
    <xf numFmtId="0" fontId="6" fillId="0" borderId="11" xfId="53" applyFont="1" applyBorder="1" applyAlignment="1">
      <alignment wrapText="1"/>
      <protection/>
    </xf>
    <xf numFmtId="0" fontId="6" fillId="42" borderId="11" xfId="53" applyFont="1" applyFill="1" applyBorder="1">
      <alignment/>
      <protection/>
    </xf>
    <xf numFmtId="0" fontId="6" fillId="42" borderId="11" xfId="53" applyFont="1" applyFill="1" applyBorder="1" applyAlignment="1">
      <alignment horizontal="center"/>
      <protection/>
    </xf>
    <xf numFmtId="0" fontId="6" fillId="42" borderId="22" xfId="53" applyFont="1" applyFill="1" applyBorder="1">
      <alignment/>
      <protection/>
    </xf>
    <xf numFmtId="0" fontId="6" fillId="42" borderId="23" xfId="53" applyFont="1" applyFill="1" applyBorder="1">
      <alignment/>
      <protection/>
    </xf>
    <xf numFmtId="0" fontId="6" fillId="42" borderId="22" xfId="53" applyFont="1" applyFill="1" applyBorder="1" applyAlignment="1">
      <alignment horizontal="center"/>
      <protection/>
    </xf>
    <xf numFmtId="0" fontId="7" fillId="42" borderId="22" xfId="53" applyFont="1" applyFill="1" applyBorder="1" applyAlignment="1">
      <alignment horizontal="center"/>
      <protection/>
    </xf>
    <xf numFmtId="0" fontId="7" fillId="42" borderId="12" xfId="53" applyFont="1" applyFill="1" applyBorder="1" applyAlignment="1">
      <alignment horizontal="center"/>
      <protection/>
    </xf>
    <xf numFmtId="0" fontId="7" fillId="42" borderId="11" xfId="53" applyFont="1" applyFill="1" applyBorder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42" fillId="0" borderId="24" xfId="53" applyFont="1" applyFill="1" applyBorder="1">
      <alignment/>
      <protection/>
    </xf>
    <xf numFmtId="0" fontId="42" fillId="33" borderId="14" xfId="53" applyFont="1" applyFill="1" applyBorder="1" applyAlignment="1">
      <alignment horizontal="center"/>
      <protection/>
    </xf>
    <xf numFmtId="0" fontId="42" fillId="33" borderId="22" xfId="53" applyFont="1" applyFill="1" applyBorder="1" applyAlignment="1">
      <alignment horizontal="center"/>
      <protection/>
    </xf>
    <xf numFmtId="0" fontId="42" fillId="43" borderId="22" xfId="53" applyFont="1" applyFill="1" applyBorder="1" applyAlignment="1">
      <alignment horizontal="center"/>
      <protection/>
    </xf>
    <xf numFmtId="0" fontId="42" fillId="0" borderId="0" xfId="53" applyFont="1" applyFill="1" applyAlignment="1">
      <alignment horizontal="center"/>
      <protection/>
    </xf>
    <xf numFmtId="0" fontId="0" fillId="0" borderId="0" xfId="53">
      <alignment/>
      <protection/>
    </xf>
    <xf numFmtId="0" fontId="42" fillId="33" borderId="11" xfId="53" applyFont="1" applyFill="1" applyBorder="1" applyAlignment="1">
      <alignment horizontal="center"/>
      <protection/>
    </xf>
    <xf numFmtId="0" fontId="42" fillId="33" borderId="12" xfId="53" applyFont="1" applyFill="1" applyBorder="1" applyAlignment="1">
      <alignment horizontal="center"/>
      <protection/>
    </xf>
    <xf numFmtId="0" fontId="42" fillId="33" borderId="14" xfId="53" applyFont="1" applyFill="1" applyBorder="1" applyAlignment="1">
      <alignment horizontal="center"/>
      <protection/>
    </xf>
    <xf numFmtId="0" fontId="42" fillId="43" borderId="12" xfId="53" applyFont="1" applyFill="1" applyBorder="1" applyAlignment="1">
      <alignment horizontal="center"/>
      <protection/>
    </xf>
    <xf numFmtId="0" fontId="42" fillId="43" borderId="14" xfId="53" applyFont="1" applyFill="1" applyBorder="1" applyAlignment="1">
      <alignment horizontal="center"/>
      <protection/>
    </xf>
    <xf numFmtId="0" fontId="42" fillId="33" borderId="10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40" borderId="12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44" borderId="11" xfId="0" applyFont="1" applyFill="1" applyBorder="1" applyAlignment="1">
      <alignment/>
    </xf>
    <xf numFmtId="0" fontId="0" fillId="44" borderId="21" xfId="0" applyFill="1" applyBorder="1" applyAlignment="1">
      <alignment horizontal="center" vertical="center" wrapText="1"/>
    </xf>
    <xf numFmtId="0" fontId="0" fillId="44" borderId="22" xfId="0" applyFill="1" applyBorder="1" applyAlignment="1">
      <alignment horizontal="center"/>
    </xf>
    <xf numFmtId="0" fontId="0" fillId="44" borderId="23" xfId="0" applyFill="1" applyBorder="1" applyAlignment="1">
      <alignment horizontal="center"/>
    </xf>
    <xf numFmtId="0" fontId="6" fillId="44" borderId="22" xfId="0" applyFont="1" applyFill="1" applyBorder="1" applyAlignment="1">
      <alignment horizontal="center"/>
    </xf>
    <xf numFmtId="0" fontId="6" fillId="44" borderId="23" xfId="0" applyFont="1" applyFill="1" applyBorder="1" applyAlignment="1">
      <alignment horizontal="center"/>
    </xf>
    <xf numFmtId="0" fontId="7" fillId="44" borderId="22" xfId="0" applyFont="1" applyFill="1" applyBorder="1" applyAlignment="1">
      <alignment horizontal="center"/>
    </xf>
    <xf numFmtId="0" fontId="7" fillId="44" borderId="12" xfId="0" applyFont="1" applyFill="1" applyBorder="1" applyAlignment="1">
      <alignment horizontal="center"/>
    </xf>
    <xf numFmtId="0" fontId="7" fillId="44" borderId="11" xfId="0" applyFont="1" applyFill="1" applyBorder="1" applyAlignment="1">
      <alignment horizontal="center"/>
    </xf>
    <xf numFmtId="0" fontId="42" fillId="0" borderId="24" xfId="0" applyFont="1" applyFill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6" fillId="45" borderId="12" xfId="0" applyFont="1" applyFill="1" applyBorder="1" applyAlignment="1">
      <alignment horizontal="center"/>
    </xf>
    <xf numFmtId="0" fontId="6" fillId="45" borderId="14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/>
    </xf>
    <xf numFmtId="0" fontId="6" fillId="45" borderId="11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5" borderId="11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" fillId="46" borderId="11" xfId="0" applyFont="1" applyFill="1" applyBorder="1" applyAlignment="1">
      <alignment horizontal="center"/>
    </xf>
    <xf numFmtId="0" fontId="1" fillId="47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5" fillId="46" borderId="11" xfId="0" applyFont="1" applyFill="1" applyBorder="1" applyAlignment="1">
      <alignment horizontal="center" wrapText="1"/>
    </xf>
    <xf numFmtId="0" fontId="0" fillId="46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7" borderId="0" xfId="0" applyFill="1" applyAlignment="1">
      <alignment horizontal="center"/>
    </xf>
    <xf numFmtId="0" fontId="5" fillId="46" borderId="11" xfId="0" applyFont="1" applyFill="1" applyBorder="1" applyAlignment="1">
      <alignment wrapText="1"/>
    </xf>
    <xf numFmtId="0" fontId="5" fillId="42" borderId="11" xfId="0" applyFont="1" applyFill="1" applyBorder="1" applyAlignment="1">
      <alignment wrapText="1"/>
    </xf>
    <xf numFmtId="0" fontId="0" fillId="42" borderId="11" xfId="0" applyFont="1" applyFill="1" applyBorder="1" applyAlignment="1">
      <alignment/>
    </xf>
    <xf numFmtId="0" fontId="1" fillId="42" borderId="11" xfId="0" applyFont="1" applyFill="1" applyBorder="1" applyAlignment="1">
      <alignment horizontal="center"/>
    </xf>
    <xf numFmtId="1" fontId="5" fillId="23" borderId="11" xfId="0" applyNumberFormat="1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/>
    </xf>
    <xf numFmtId="0" fontId="1" fillId="23" borderId="0" xfId="0" applyFont="1" applyFill="1" applyAlignment="1">
      <alignment/>
    </xf>
    <xf numFmtId="1" fontId="6" fillId="23" borderId="11" xfId="0" applyNumberFormat="1" applyFont="1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/>
    </xf>
    <xf numFmtId="0" fontId="0" fillId="23" borderId="0" xfId="0" applyFill="1" applyAlignment="1">
      <alignment/>
    </xf>
    <xf numFmtId="0" fontId="1" fillId="42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0</xdr:col>
      <xdr:colOff>1552575</xdr:colOff>
      <xdr:row>4</xdr:row>
      <xdr:rowOff>219075</xdr:rowOff>
    </xdr:to>
    <xdr:pic>
      <xdr:nvPicPr>
        <xdr:cNvPr id="1" name="Picture 1" descr="SEP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142875</xdr:colOff>
      <xdr:row>6</xdr:row>
      <xdr:rowOff>57150</xdr:rowOff>
    </xdr:to>
    <xdr:pic>
      <xdr:nvPicPr>
        <xdr:cNvPr id="2" name="Picture 2" descr="SEP_Firma_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714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0</xdr:col>
      <xdr:colOff>762000</xdr:colOff>
      <xdr:row>4</xdr:row>
      <xdr:rowOff>123825</xdr:rowOff>
    </xdr:to>
    <xdr:pic>
      <xdr:nvPicPr>
        <xdr:cNvPr id="1" name="Picture 1" descr="SEP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533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47625</xdr:colOff>
      <xdr:row>6</xdr:row>
      <xdr:rowOff>47625</xdr:rowOff>
    </xdr:to>
    <xdr:pic>
      <xdr:nvPicPr>
        <xdr:cNvPr id="2" name="Picture 2" descr="SEP_Firma_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0"/>
          <a:ext cx="1714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zoomScaleSheetLayoutView="100" zoomScalePageLayoutView="0" workbookViewId="0" topLeftCell="A1">
      <selection activeCell="H23" sqref="H23"/>
    </sheetView>
  </sheetViews>
  <sheetFormatPr defaultColWidth="11.421875" defaultRowHeight="12.75"/>
  <cols>
    <col min="1" max="1" width="23.57421875" style="0" customWidth="1"/>
    <col min="2" max="2" width="6.7109375" style="0" customWidth="1"/>
    <col min="3" max="23" width="5.28125" style="0" customWidth="1"/>
    <col min="24" max="24" width="10.57421875" style="59" customWidth="1"/>
    <col min="25" max="25" width="7.28125" style="0" customWidth="1"/>
    <col min="26" max="26" width="0.85546875" style="0" customWidth="1"/>
    <col min="27" max="27" width="9.7109375" style="0" customWidth="1"/>
    <col min="28" max="28" width="22.28125" style="0" customWidth="1"/>
    <col min="29" max="29" width="6.7109375" style="0" customWidth="1"/>
  </cols>
  <sheetData>
    <row r="1" spans="1:29" ht="17.25" customHeight="1">
      <c r="A1" s="127" t="s">
        <v>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58"/>
      <c r="Y1" s="3"/>
      <c r="Z1" s="3"/>
      <c r="AA1" s="3"/>
      <c r="AB1" s="3"/>
      <c r="AC1" s="3"/>
    </row>
    <row r="2" spans="1:29" ht="13.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58"/>
      <c r="Y2" s="3"/>
      <c r="Z2" s="3"/>
      <c r="AA2" s="3"/>
      <c r="AB2" s="3"/>
      <c r="AC2" s="3"/>
    </row>
    <row r="3" spans="1:29" ht="11.25" customHeight="1">
      <c r="A3" s="129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58"/>
      <c r="Y3" s="3"/>
      <c r="Z3" s="3"/>
      <c r="AA3" s="3"/>
      <c r="AB3" s="3"/>
      <c r="AC3" s="3"/>
    </row>
    <row r="4" spans="1:29" ht="16.5" customHeight="1">
      <c r="A4" s="130" t="s">
        <v>24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58"/>
      <c r="Y4" s="3"/>
      <c r="Z4" s="3"/>
      <c r="AA4" s="3"/>
      <c r="AB4" s="3"/>
      <c r="AC4" s="3"/>
    </row>
    <row r="5" spans="1:23" ht="18.75" customHeight="1">
      <c r="A5" s="129" t="s">
        <v>35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29" ht="6" customHeight="1">
      <c r="A6" s="2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4"/>
      <c r="S6" s="4"/>
      <c r="T6" s="4"/>
      <c r="U6" s="4"/>
      <c r="V6" s="4"/>
      <c r="W6" s="4"/>
      <c r="X6" s="60"/>
      <c r="Y6" s="4"/>
      <c r="Z6" s="4"/>
      <c r="AA6" s="4"/>
      <c r="AB6" s="4"/>
      <c r="AC6" s="4"/>
    </row>
    <row r="7" spans="1:29" ht="15" customHeight="1">
      <c r="A7" s="128" t="s">
        <v>25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60"/>
      <c r="Y7" s="4"/>
      <c r="Z7" s="4"/>
      <c r="AA7" s="4"/>
      <c r="AB7" s="4"/>
      <c r="AC7" s="4"/>
    </row>
    <row r="8" spans="1:29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/>
      <c r="Q8" s="5"/>
      <c r="R8" s="3"/>
      <c r="S8" s="3"/>
      <c r="T8" s="3"/>
      <c r="U8" s="3"/>
      <c r="V8" s="3"/>
      <c r="W8" s="42"/>
      <c r="X8" s="58"/>
      <c r="Y8" s="3"/>
      <c r="Z8" s="3"/>
      <c r="AA8" s="3"/>
      <c r="AB8" s="3"/>
      <c r="AC8" s="3"/>
    </row>
    <row r="9" spans="1:29" ht="15" customHeight="1">
      <c r="A9" s="131" t="s">
        <v>18</v>
      </c>
      <c r="B9" s="132"/>
      <c r="C9" s="132"/>
      <c r="D9" s="133"/>
      <c r="E9" s="6" t="s">
        <v>29</v>
      </c>
      <c r="F9" s="6"/>
      <c r="G9" s="6"/>
      <c r="H9" s="6"/>
      <c r="I9" s="6"/>
      <c r="J9" s="6"/>
      <c r="K9" s="6"/>
      <c r="L9" s="6"/>
      <c r="M9" s="6"/>
      <c r="N9" s="6"/>
      <c r="O9" s="6"/>
      <c r="P9" s="30"/>
      <c r="Q9" s="30"/>
      <c r="R9" s="31"/>
      <c r="S9" s="31"/>
      <c r="T9" s="31"/>
      <c r="U9" s="31"/>
      <c r="V9" s="31"/>
      <c r="W9" s="41"/>
      <c r="X9" s="8"/>
      <c r="Y9" s="8"/>
      <c r="Z9" s="9"/>
      <c r="AA9" s="8"/>
      <c r="AB9" s="8"/>
      <c r="AC9" s="8"/>
    </row>
    <row r="10" spans="1:29" ht="36" customHeight="1">
      <c r="A10" s="118" t="s">
        <v>20</v>
      </c>
      <c r="B10" s="119"/>
      <c r="C10" s="119"/>
      <c r="D10" s="12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0"/>
      <c r="Q10" s="30"/>
      <c r="R10" s="32"/>
      <c r="S10" s="32"/>
      <c r="T10" s="32"/>
      <c r="U10" s="32"/>
      <c r="V10" s="32"/>
      <c r="W10" s="38"/>
      <c r="X10" s="10"/>
      <c r="Y10" s="10"/>
      <c r="Z10" s="9"/>
      <c r="AA10" s="10"/>
      <c r="AB10" s="10"/>
      <c r="AC10" s="10"/>
    </row>
    <row r="11" spans="1:29" ht="15" customHeight="1">
      <c r="A11" s="131" t="s">
        <v>19</v>
      </c>
      <c r="B11" s="132"/>
      <c r="C11" s="132"/>
      <c r="D11" s="13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0"/>
      <c r="Q11" s="30"/>
      <c r="R11" s="33"/>
      <c r="S11" s="33"/>
      <c r="T11" s="33"/>
      <c r="U11" s="33"/>
      <c r="V11" s="33"/>
      <c r="W11" s="39"/>
      <c r="X11" s="61"/>
      <c r="Y11" s="12"/>
      <c r="Z11" s="11"/>
      <c r="AA11" s="11"/>
      <c r="AB11" s="11"/>
      <c r="AC11" s="13"/>
    </row>
    <row r="12" spans="1:29" ht="6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7"/>
      <c r="Q12" s="7"/>
      <c r="R12" s="11"/>
      <c r="S12" s="11"/>
      <c r="T12" s="11"/>
      <c r="U12" s="11"/>
      <c r="V12" s="11"/>
      <c r="W12" s="40"/>
      <c r="X12" s="61"/>
      <c r="Y12" s="12"/>
      <c r="Z12" s="11"/>
      <c r="AA12" s="11"/>
      <c r="AB12" s="11"/>
      <c r="AC12" s="13"/>
    </row>
    <row r="13" spans="1:29" ht="12.75">
      <c r="A13" s="25" t="s">
        <v>1</v>
      </c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37"/>
      <c r="X13" s="61"/>
      <c r="Y13" s="12"/>
      <c r="Z13" s="11"/>
      <c r="AA13" s="11"/>
      <c r="AB13" s="11"/>
      <c r="AC13" s="13"/>
    </row>
    <row r="14" spans="2:29" ht="9.75" customHeight="1">
      <c r="B14" s="24" t="s">
        <v>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1"/>
      <c r="Y14" s="19"/>
      <c r="Z14" s="18"/>
      <c r="AA14" s="18"/>
      <c r="AB14" s="18"/>
      <c r="AC14" s="20"/>
    </row>
    <row r="15" spans="1:29" ht="18" customHeight="1">
      <c r="A15" s="23"/>
      <c r="B15" s="24" t="s">
        <v>4</v>
      </c>
      <c r="C15" s="24"/>
      <c r="D15" s="24" t="s">
        <v>5</v>
      </c>
      <c r="E15" s="24"/>
      <c r="F15" s="24" t="s">
        <v>6</v>
      </c>
      <c r="G15" s="24"/>
      <c r="H15" s="24" t="s">
        <v>7</v>
      </c>
      <c r="I15" s="24"/>
      <c r="J15" s="24" t="s">
        <v>9</v>
      </c>
      <c r="K15" s="24"/>
      <c r="L15" s="123" t="s">
        <v>10</v>
      </c>
      <c r="M15" s="124"/>
      <c r="N15" s="24" t="s">
        <v>11</v>
      </c>
      <c r="O15" s="24"/>
      <c r="P15" s="123" t="s">
        <v>12</v>
      </c>
      <c r="Q15" s="124"/>
      <c r="R15" s="123" t="s">
        <v>13</v>
      </c>
      <c r="S15" s="124"/>
      <c r="T15" s="24" t="s">
        <v>14</v>
      </c>
      <c r="U15" s="24"/>
      <c r="V15" s="123" t="s">
        <v>0</v>
      </c>
      <c r="W15" s="124"/>
      <c r="X15" s="61"/>
      <c r="Y15" s="19"/>
      <c r="Z15" s="18"/>
      <c r="AA15" s="18"/>
      <c r="AB15" s="18"/>
      <c r="AC15" s="20"/>
    </row>
    <row r="16" spans="1:29" ht="13.5" customHeight="1">
      <c r="A16" s="23"/>
      <c r="B16" s="34" t="s">
        <v>15</v>
      </c>
      <c r="C16" s="34" t="s">
        <v>16</v>
      </c>
      <c r="D16" s="34" t="s">
        <v>15</v>
      </c>
      <c r="E16" s="34" t="s">
        <v>16</v>
      </c>
      <c r="F16" s="34" t="s">
        <v>15</v>
      </c>
      <c r="G16" s="34" t="s">
        <v>16</v>
      </c>
      <c r="H16" s="34" t="s">
        <v>15</v>
      </c>
      <c r="I16" s="34" t="s">
        <v>16</v>
      </c>
      <c r="J16" s="34" t="s">
        <v>15</v>
      </c>
      <c r="K16" s="34" t="s">
        <v>16</v>
      </c>
      <c r="L16" s="34" t="s">
        <v>15</v>
      </c>
      <c r="M16" s="34" t="s">
        <v>16</v>
      </c>
      <c r="N16" s="34" t="s">
        <v>15</v>
      </c>
      <c r="O16" s="34" t="s">
        <v>16</v>
      </c>
      <c r="P16" s="34" t="s">
        <v>15</v>
      </c>
      <c r="Q16" s="34" t="s">
        <v>16</v>
      </c>
      <c r="R16" s="34" t="s">
        <v>15</v>
      </c>
      <c r="S16" s="34" t="s">
        <v>16</v>
      </c>
      <c r="T16" s="34" t="s">
        <v>15</v>
      </c>
      <c r="U16" s="34" t="s">
        <v>16</v>
      </c>
      <c r="V16" s="34" t="s">
        <v>15</v>
      </c>
      <c r="W16" s="24" t="s">
        <v>16</v>
      </c>
      <c r="X16" s="61"/>
      <c r="Y16" s="19"/>
      <c r="Z16" s="18"/>
      <c r="AA16" s="18"/>
      <c r="AB16" s="18"/>
      <c r="AC16" s="20"/>
    </row>
    <row r="17" spans="1:29" ht="34.5" customHeight="1">
      <c r="A17" s="44" t="s">
        <v>37</v>
      </c>
      <c r="B17" s="46">
        <f>SUM(B20:B32)</f>
        <v>554</v>
      </c>
      <c r="C17" s="46">
        <f>SUM(C20:C32)</f>
        <v>329</v>
      </c>
      <c r="D17" s="46"/>
      <c r="E17" s="46"/>
      <c r="F17" s="46"/>
      <c r="G17" s="46"/>
      <c r="H17" s="46">
        <f>SUM(H20:H32)</f>
        <v>354</v>
      </c>
      <c r="I17" s="46">
        <f>SUM(I20:I32)</f>
        <v>187</v>
      </c>
      <c r="J17" s="46">
        <f>+J33+J19</f>
        <v>0</v>
      </c>
      <c r="K17" s="46">
        <f>+K33+K19</f>
        <v>0</v>
      </c>
      <c r="L17" s="46">
        <f>SUM(L20:L32)</f>
        <v>0</v>
      </c>
      <c r="M17" s="46">
        <f>SUM(M20:M32)</f>
        <v>0</v>
      </c>
      <c r="N17" s="46">
        <f aca="true" t="shared" si="0" ref="N17:U17">+N33+N19</f>
        <v>0</v>
      </c>
      <c r="O17" s="46">
        <f t="shared" si="0"/>
        <v>0</v>
      </c>
      <c r="P17" s="46">
        <f t="shared" si="0"/>
        <v>0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  <c r="V17" s="46">
        <f>B17+H17</f>
        <v>908</v>
      </c>
      <c r="W17" s="46">
        <f>C17+I17</f>
        <v>516</v>
      </c>
      <c r="X17" s="61"/>
      <c r="Y17" s="52"/>
      <c r="Z17" s="18"/>
      <c r="AA17" s="18"/>
      <c r="AB17" s="18"/>
      <c r="AC17" s="20"/>
    </row>
    <row r="18" spans="1:29" ht="4.5" customHeight="1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61"/>
      <c r="Y18" s="19"/>
      <c r="Z18" s="18"/>
      <c r="AA18" s="18"/>
      <c r="AB18" s="18"/>
      <c r="AC18" s="20"/>
    </row>
    <row r="19" spans="1:29" ht="15" customHeight="1">
      <c r="A19" s="29" t="s">
        <v>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45"/>
      <c r="W19" s="45"/>
      <c r="X19" s="61"/>
      <c r="Y19" s="19"/>
      <c r="Z19" s="18"/>
      <c r="AA19" s="18"/>
      <c r="AB19" s="18"/>
      <c r="AC19" s="20"/>
    </row>
    <row r="20" spans="1:29" ht="15" customHeight="1">
      <c r="A20" s="28" t="s">
        <v>27</v>
      </c>
      <c r="B20" s="17">
        <v>26</v>
      </c>
      <c r="C20" s="17">
        <v>38</v>
      </c>
      <c r="D20" s="17">
        <v>0</v>
      </c>
      <c r="E20" s="17">
        <v>0</v>
      </c>
      <c r="F20" s="17">
        <v>0</v>
      </c>
      <c r="G20" s="17">
        <v>0</v>
      </c>
      <c r="H20" s="17">
        <v>38</v>
      </c>
      <c r="I20" s="17">
        <v>38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46">
        <f>B20+H20</f>
        <v>64</v>
      </c>
      <c r="W20" s="46">
        <f>C20+I20</f>
        <v>76</v>
      </c>
      <c r="X20" s="62">
        <f>SUM(V20:W20)</f>
        <v>140</v>
      </c>
      <c r="Y20" s="19"/>
      <c r="Z20" s="18"/>
      <c r="AA20" s="18"/>
      <c r="AB20" s="18"/>
      <c r="AC20" s="20"/>
    </row>
    <row r="21" spans="1:29" ht="15" customHeight="1">
      <c r="A21" s="28" t="s">
        <v>42</v>
      </c>
      <c r="B21" s="57">
        <v>0</v>
      </c>
      <c r="C21" s="5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13</v>
      </c>
      <c r="I21" s="17">
        <v>17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46">
        <f aca="true" t="shared" si="1" ref="V21:V32">B21+H21</f>
        <v>13</v>
      </c>
      <c r="W21" s="46">
        <f aca="true" t="shared" si="2" ref="W21:W32">C21+I21</f>
        <v>17</v>
      </c>
      <c r="X21" s="62">
        <f aca="true" t="shared" si="3" ref="X21:X32">SUM(V21:W21)</f>
        <v>30</v>
      </c>
      <c r="Y21" s="19"/>
      <c r="Z21" s="18"/>
      <c r="AA21" s="18"/>
      <c r="AB21" s="18"/>
      <c r="AC21" s="20"/>
    </row>
    <row r="22" spans="1:29" ht="15" customHeight="1">
      <c r="A22" s="28" t="s">
        <v>41</v>
      </c>
      <c r="B22" s="17">
        <v>18</v>
      </c>
      <c r="C22" s="17">
        <v>17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f aca="true" t="shared" si="4" ref="J22:J27">SUM(H22:I22)</f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46">
        <f t="shared" si="1"/>
        <v>18</v>
      </c>
      <c r="W22" s="46">
        <f t="shared" si="2"/>
        <v>17</v>
      </c>
      <c r="X22" s="62">
        <f t="shared" si="3"/>
        <v>35</v>
      </c>
      <c r="Y22" s="19"/>
      <c r="Z22" s="18"/>
      <c r="AA22" s="18"/>
      <c r="AB22" s="18"/>
      <c r="AC22" s="20"/>
    </row>
    <row r="23" spans="1:29" ht="15" customHeight="1">
      <c r="A23" s="28" t="s">
        <v>26</v>
      </c>
      <c r="B23" s="17">
        <v>76</v>
      </c>
      <c r="C23" s="17">
        <v>86</v>
      </c>
      <c r="D23" s="17">
        <v>0</v>
      </c>
      <c r="E23" s="17">
        <v>0</v>
      </c>
      <c r="F23" s="17">
        <v>0</v>
      </c>
      <c r="G23" s="17">
        <v>0</v>
      </c>
      <c r="H23" s="17">
        <v>62</v>
      </c>
      <c r="I23" s="17">
        <v>68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46">
        <f t="shared" si="1"/>
        <v>138</v>
      </c>
      <c r="W23" s="46">
        <f t="shared" si="2"/>
        <v>154</v>
      </c>
      <c r="X23" s="62">
        <f t="shared" si="3"/>
        <v>292</v>
      </c>
      <c r="Y23" s="19"/>
      <c r="Z23" s="18"/>
      <c r="AA23" s="18"/>
      <c r="AB23" s="18"/>
      <c r="AC23" s="20"/>
    </row>
    <row r="24" spans="1:29" ht="15" customHeight="1">
      <c r="A24" s="56" t="s">
        <v>36</v>
      </c>
      <c r="B24" s="17">
        <v>12</v>
      </c>
      <c r="C24" s="17">
        <v>19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f t="shared" si="4"/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46">
        <f t="shared" si="1"/>
        <v>12</v>
      </c>
      <c r="W24" s="46">
        <f t="shared" si="2"/>
        <v>19</v>
      </c>
      <c r="X24" s="62">
        <f t="shared" si="3"/>
        <v>31</v>
      </c>
      <c r="Y24" s="19"/>
      <c r="Z24" s="18"/>
      <c r="AA24" s="18"/>
      <c r="AB24" s="18"/>
      <c r="AC24" s="20"/>
    </row>
    <row r="25" spans="1:29" ht="15" customHeight="1">
      <c r="A25" s="28" t="s">
        <v>38</v>
      </c>
      <c r="B25" s="17">
        <v>83</v>
      </c>
      <c r="C25" s="17">
        <v>19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f t="shared" si="4"/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46">
        <f t="shared" si="1"/>
        <v>83</v>
      </c>
      <c r="W25" s="46">
        <f t="shared" si="2"/>
        <v>19</v>
      </c>
      <c r="X25" s="62">
        <f t="shared" si="3"/>
        <v>102</v>
      </c>
      <c r="Y25" s="19"/>
      <c r="Z25" s="18"/>
      <c r="AA25" s="18"/>
      <c r="AB25" s="18"/>
      <c r="AC25" s="20"/>
    </row>
    <row r="26" spans="1:29" ht="18.75" customHeight="1">
      <c r="A26" s="35" t="s">
        <v>39</v>
      </c>
      <c r="B26" s="17">
        <v>14</v>
      </c>
      <c r="C26" s="17">
        <v>16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f t="shared" si="4"/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46">
        <f t="shared" si="1"/>
        <v>14</v>
      </c>
      <c r="W26" s="46">
        <f t="shared" si="2"/>
        <v>16</v>
      </c>
      <c r="X26" s="62">
        <f t="shared" si="3"/>
        <v>30</v>
      </c>
      <c r="Y26" s="19"/>
      <c r="Z26" s="18"/>
      <c r="AA26" s="18"/>
      <c r="AB26" s="18"/>
      <c r="AC26" s="20"/>
    </row>
    <row r="27" spans="1:29" ht="15" customHeight="1">
      <c r="A27" s="28" t="s">
        <v>40</v>
      </c>
      <c r="B27" s="17">
        <v>41</v>
      </c>
      <c r="C27" s="17">
        <v>57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f t="shared" si="4"/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46">
        <f t="shared" si="1"/>
        <v>41</v>
      </c>
      <c r="W27" s="46">
        <f t="shared" si="2"/>
        <v>57</v>
      </c>
      <c r="X27" s="62">
        <f t="shared" si="3"/>
        <v>98</v>
      </c>
      <c r="Y27" s="19"/>
      <c r="Z27" s="18"/>
      <c r="AA27" s="18"/>
      <c r="AB27" s="18"/>
      <c r="AC27" s="20"/>
    </row>
    <row r="28" spans="1:29" ht="15" customHeight="1">
      <c r="A28" s="35" t="s">
        <v>28</v>
      </c>
      <c r="B28" s="17">
        <v>9</v>
      </c>
      <c r="C28" s="17">
        <v>22</v>
      </c>
      <c r="D28" s="17">
        <v>0</v>
      </c>
      <c r="E28" s="17">
        <v>0</v>
      </c>
      <c r="F28" s="17">
        <v>0</v>
      </c>
      <c r="G28" s="17">
        <v>0</v>
      </c>
      <c r="H28" s="17">
        <v>22</v>
      </c>
      <c r="I28" s="17">
        <v>24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46">
        <f t="shared" si="1"/>
        <v>31</v>
      </c>
      <c r="W28" s="46">
        <f t="shared" si="2"/>
        <v>46</v>
      </c>
      <c r="X28" s="62">
        <f t="shared" si="3"/>
        <v>77</v>
      </c>
      <c r="Y28" s="19"/>
      <c r="Z28" s="18"/>
      <c r="AA28" s="18"/>
      <c r="AB28" s="18"/>
      <c r="AC28" s="20"/>
    </row>
    <row r="29" spans="1:29" ht="15" customHeight="1">
      <c r="A29" s="35" t="s">
        <v>33</v>
      </c>
      <c r="B29" s="17">
        <v>85</v>
      </c>
      <c r="C29" s="17">
        <v>4</v>
      </c>
      <c r="D29" s="17">
        <v>0</v>
      </c>
      <c r="E29" s="17">
        <v>0</v>
      </c>
      <c r="F29" s="17">
        <v>0</v>
      </c>
      <c r="G29" s="17">
        <v>0</v>
      </c>
      <c r="H29" s="17">
        <v>58</v>
      </c>
      <c r="I29" s="17">
        <v>5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46">
        <f t="shared" si="1"/>
        <v>143</v>
      </c>
      <c r="W29" s="46">
        <f t="shared" si="2"/>
        <v>9</v>
      </c>
      <c r="X29" s="62">
        <f t="shared" si="3"/>
        <v>152</v>
      </c>
      <c r="Y29" s="19"/>
      <c r="Z29" s="18"/>
      <c r="AA29" s="18"/>
      <c r="AB29" s="18"/>
      <c r="AC29" s="20"/>
    </row>
    <row r="30" spans="1:29" ht="15" customHeight="1">
      <c r="A30" s="35" t="s">
        <v>32</v>
      </c>
      <c r="B30" s="17">
        <v>86</v>
      </c>
      <c r="C30" s="17">
        <v>4</v>
      </c>
      <c r="D30" s="17">
        <v>0</v>
      </c>
      <c r="E30" s="17">
        <v>0</v>
      </c>
      <c r="F30" s="17">
        <v>0</v>
      </c>
      <c r="G30" s="17">
        <v>0</v>
      </c>
      <c r="H30" s="17">
        <v>79</v>
      </c>
      <c r="I30" s="17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46">
        <f t="shared" si="1"/>
        <v>165</v>
      </c>
      <c r="W30" s="46">
        <f t="shared" si="2"/>
        <v>5</v>
      </c>
      <c r="X30" s="62">
        <f t="shared" si="3"/>
        <v>170</v>
      </c>
      <c r="Y30" s="52"/>
      <c r="Z30" s="18"/>
      <c r="AA30" s="18"/>
      <c r="AB30" s="18"/>
      <c r="AC30" s="20"/>
    </row>
    <row r="31" spans="1:29" ht="45" customHeight="1">
      <c r="A31" s="35" t="s">
        <v>30</v>
      </c>
      <c r="B31" s="17">
        <v>52</v>
      </c>
      <c r="C31" s="17">
        <v>24</v>
      </c>
      <c r="D31" s="17">
        <v>0</v>
      </c>
      <c r="E31" s="17">
        <v>0</v>
      </c>
      <c r="F31" s="17">
        <v>0</v>
      </c>
      <c r="G31" s="17">
        <v>0</v>
      </c>
      <c r="H31" s="17">
        <v>28</v>
      </c>
      <c r="I31" s="17">
        <v>23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46">
        <f t="shared" si="1"/>
        <v>80</v>
      </c>
      <c r="W31" s="46">
        <f t="shared" si="2"/>
        <v>47</v>
      </c>
      <c r="X31" s="62">
        <f t="shared" si="3"/>
        <v>127</v>
      </c>
      <c r="Y31" s="19"/>
      <c r="Z31" s="18"/>
      <c r="AA31" s="18"/>
      <c r="AB31" s="18"/>
      <c r="AC31" s="20"/>
    </row>
    <row r="32" spans="1:29" ht="42" customHeight="1">
      <c r="A32" s="35" t="s">
        <v>31</v>
      </c>
      <c r="B32" s="17">
        <v>52</v>
      </c>
      <c r="C32" s="17">
        <v>23</v>
      </c>
      <c r="D32" s="17">
        <v>0</v>
      </c>
      <c r="E32" s="17">
        <v>0</v>
      </c>
      <c r="F32" s="17">
        <v>0</v>
      </c>
      <c r="G32" s="17">
        <v>0</v>
      </c>
      <c r="H32" s="17">
        <v>54</v>
      </c>
      <c r="I32" s="17">
        <v>11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46">
        <f t="shared" si="1"/>
        <v>106</v>
      </c>
      <c r="W32" s="46">
        <f t="shared" si="2"/>
        <v>34</v>
      </c>
      <c r="X32" s="62">
        <f t="shared" si="3"/>
        <v>140</v>
      </c>
      <c r="Y32" s="52"/>
      <c r="Z32" s="18"/>
      <c r="AA32" s="18"/>
      <c r="AB32" s="18"/>
      <c r="AC32" s="20"/>
    </row>
    <row r="33" spans="1:29" s="51" customFormat="1" ht="18.75" customHeight="1">
      <c r="A33" s="55" t="s">
        <v>34</v>
      </c>
      <c r="B33" s="121">
        <f>B17+C17</f>
        <v>883</v>
      </c>
      <c r="C33" s="122"/>
      <c r="D33" s="121">
        <f>SUM(D20:D32)</f>
        <v>0</v>
      </c>
      <c r="E33" s="122"/>
      <c r="F33" s="121">
        <v>0</v>
      </c>
      <c r="G33" s="122"/>
      <c r="H33" s="121">
        <f>H17+I17</f>
        <v>541</v>
      </c>
      <c r="I33" s="122"/>
      <c r="J33" s="53">
        <f>SUM(J20:J32)</f>
        <v>0</v>
      </c>
      <c r="K33" s="54">
        <f>SUM(K20:K32)</f>
        <v>0</v>
      </c>
      <c r="L33" s="125">
        <f>L17+M17</f>
        <v>0</v>
      </c>
      <c r="M33" s="126"/>
      <c r="N33" s="47">
        <f>SUM(N20:N32)</f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121"/>
      <c r="W33" s="122"/>
      <c r="X33" s="63">
        <f>SUM(X20:X32)</f>
        <v>1424</v>
      </c>
      <c r="Y33" s="49"/>
      <c r="Z33" s="48"/>
      <c r="AA33" s="48"/>
      <c r="AB33" s="48"/>
      <c r="AC33" s="50"/>
    </row>
    <row r="35" ht="12.75">
      <c r="A35" s="43" t="s">
        <v>17</v>
      </c>
    </row>
  </sheetData>
  <sheetProtection/>
  <mergeCells count="19">
    <mergeCell ref="A1:W1"/>
    <mergeCell ref="A7:W7"/>
    <mergeCell ref="A5:W5"/>
    <mergeCell ref="A4:W4"/>
    <mergeCell ref="A3:W3"/>
    <mergeCell ref="P15:Q15"/>
    <mergeCell ref="L15:M15"/>
    <mergeCell ref="A11:D11"/>
    <mergeCell ref="A2:W2"/>
    <mergeCell ref="A9:D9"/>
    <mergeCell ref="A10:D10"/>
    <mergeCell ref="F33:G33"/>
    <mergeCell ref="V15:W15"/>
    <mergeCell ref="R15:S15"/>
    <mergeCell ref="L33:M33"/>
    <mergeCell ref="V33:W33"/>
    <mergeCell ref="B33:C33"/>
    <mergeCell ref="D33:E33"/>
    <mergeCell ref="H33:I33"/>
  </mergeCells>
  <printOptions horizontalCentered="1"/>
  <pageMargins left="0.7874015748031497" right="0.1968503937007874" top="0.5905511811023623" bottom="0.6299212598425197" header="0.2362204724409449" footer="0.2362204724409449"/>
  <pageSetup horizontalDpi="600" verticalDpi="600" orientation="landscape" scale="80" r:id="rId2"/>
  <headerFooter alignWithMargins="0">
    <oddFooter>&amp;L&amp;9&amp;F&amp;R&amp;"Arial,Negrita"&amp;9CGUT-A02G-PO-23
F-CPGA-SP-26
vigencia a partir de junio 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3">
      <selection activeCell="I21" sqref="I21"/>
    </sheetView>
  </sheetViews>
  <sheetFormatPr defaultColWidth="11.421875" defaultRowHeight="12.75"/>
  <cols>
    <col min="1" max="1" width="23.57421875" style="0" customWidth="1"/>
    <col min="2" max="23" width="5.28125" style="0" customWidth="1"/>
    <col min="24" max="24" width="6.28125" style="0" customWidth="1"/>
    <col min="25" max="25" width="7.28125" style="0" customWidth="1"/>
    <col min="26" max="26" width="0.85546875" style="0" customWidth="1"/>
    <col min="27" max="27" width="9.7109375" style="0" customWidth="1"/>
    <col min="28" max="28" width="22.28125" style="0" customWidth="1"/>
    <col min="29" max="29" width="6.7109375" style="0" customWidth="1"/>
  </cols>
  <sheetData>
    <row r="1" spans="1:29" ht="17.25" customHeight="1">
      <c r="A1" s="127" t="s">
        <v>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3"/>
      <c r="Y1" s="3"/>
      <c r="Z1" s="3"/>
      <c r="AA1" s="3"/>
      <c r="AB1" s="3"/>
      <c r="AC1" s="3"/>
    </row>
    <row r="2" spans="1:29" ht="13.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3"/>
      <c r="Y2" s="3"/>
      <c r="Z2" s="3"/>
      <c r="AA2" s="3"/>
      <c r="AB2" s="3"/>
      <c r="AC2" s="3"/>
    </row>
    <row r="3" spans="1:29" ht="11.25" customHeight="1">
      <c r="A3" s="129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3"/>
      <c r="Y3" s="3"/>
      <c r="Z3" s="3"/>
      <c r="AA3" s="3"/>
      <c r="AB3" s="3"/>
      <c r="AC3" s="3"/>
    </row>
    <row r="4" spans="1:29" ht="16.5" customHeight="1">
      <c r="A4" s="130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3"/>
      <c r="Y4" s="3"/>
      <c r="Z4" s="3"/>
      <c r="AA4" s="3"/>
      <c r="AB4" s="3"/>
      <c r="AC4" s="3"/>
    </row>
    <row r="5" spans="1:23" ht="18.75" customHeight="1">
      <c r="A5" s="129" t="s">
        <v>35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29" ht="6" customHeight="1">
      <c r="A6" s="2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128" t="s">
        <v>25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4"/>
      <c r="Y7" s="4"/>
      <c r="Z7" s="4"/>
      <c r="AA7" s="4"/>
      <c r="AB7" s="4"/>
      <c r="AC7" s="4"/>
    </row>
    <row r="8" spans="1:29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/>
      <c r="Q8" s="5"/>
      <c r="R8" s="3"/>
      <c r="S8" s="3"/>
      <c r="T8" s="3"/>
      <c r="U8" s="3"/>
      <c r="V8" s="3"/>
      <c r="W8" s="42"/>
      <c r="X8" s="3"/>
      <c r="Y8" s="3"/>
      <c r="Z8" s="3"/>
      <c r="AA8" s="3"/>
      <c r="AB8" s="3"/>
      <c r="AC8" s="3"/>
    </row>
    <row r="9" spans="1:29" ht="15" customHeight="1">
      <c r="A9" s="131" t="s">
        <v>18</v>
      </c>
      <c r="B9" s="132"/>
      <c r="C9" s="132"/>
      <c r="D9" s="133"/>
      <c r="E9" s="6" t="s">
        <v>29</v>
      </c>
      <c r="F9" s="6"/>
      <c r="G9" s="6"/>
      <c r="H9" s="6"/>
      <c r="I9" s="6"/>
      <c r="J9" s="6"/>
      <c r="K9" s="6"/>
      <c r="L9" s="6"/>
      <c r="M9" s="6"/>
      <c r="N9" s="6"/>
      <c r="O9" s="6"/>
      <c r="P9" s="30"/>
      <c r="Q9" s="30"/>
      <c r="R9" s="31"/>
      <c r="S9" s="31"/>
      <c r="T9" s="31"/>
      <c r="U9" s="31"/>
      <c r="V9" s="31"/>
      <c r="W9" s="41"/>
      <c r="X9" s="8"/>
      <c r="Y9" s="8"/>
      <c r="Z9" s="9"/>
      <c r="AA9" s="8"/>
      <c r="AB9" s="8"/>
      <c r="AC9" s="8"/>
    </row>
    <row r="10" spans="1:29" ht="36" customHeight="1">
      <c r="A10" s="118" t="s">
        <v>20</v>
      </c>
      <c r="B10" s="119"/>
      <c r="C10" s="119"/>
      <c r="D10" s="120"/>
      <c r="E10" s="6" t="s">
        <v>44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30"/>
      <c r="Q10" s="30"/>
      <c r="R10" s="32"/>
      <c r="S10" s="32"/>
      <c r="T10" s="32"/>
      <c r="U10" s="32"/>
      <c r="V10" s="32"/>
      <c r="W10" s="38"/>
      <c r="X10" s="10"/>
      <c r="Y10" s="10"/>
      <c r="Z10" s="9"/>
      <c r="AA10" s="10"/>
      <c r="AB10" s="10"/>
      <c r="AC10" s="10"/>
    </row>
    <row r="11" spans="1:29" ht="15" customHeight="1">
      <c r="A11" s="131" t="s">
        <v>19</v>
      </c>
      <c r="B11" s="132"/>
      <c r="C11" s="132"/>
      <c r="D11" s="133"/>
      <c r="E11" s="6" t="s">
        <v>45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30"/>
      <c r="Q11" s="30"/>
      <c r="R11" s="33"/>
      <c r="S11" s="33"/>
      <c r="T11" s="33"/>
      <c r="U11" s="33"/>
      <c r="V11" s="33"/>
      <c r="W11" s="39"/>
      <c r="X11" s="11"/>
      <c r="Y11" s="12"/>
      <c r="Z11" s="11"/>
      <c r="AA11" s="11"/>
      <c r="AB11" s="11"/>
      <c r="AC11" s="13"/>
    </row>
    <row r="12" spans="1:29" ht="6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7"/>
      <c r="Q12" s="7"/>
      <c r="R12" s="11"/>
      <c r="S12" s="11"/>
      <c r="T12" s="11"/>
      <c r="U12" s="11"/>
      <c r="V12" s="11"/>
      <c r="W12" s="40"/>
      <c r="X12" s="11"/>
      <c r="Y12" s="12"/>
      <c r="Z12" s="11"/>
      <c r="AA12" s="11"/>
      <c r="AB12" s="11"/>
      <c r="AC12" s="13"/>
    </row>
    <row r="13" spans="1:29" ht="12.75">
      <c r="A13" s="25" t="s">
        <v>1</v>
      </c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37"/>
      <c r="X13" s="11"/>
      <c r="Y13" s="12"/>
      <c r="Z13" s="11"/>
      <c r="AA13" s="11"/>
      <c r="AB13" s="11"/>
      <c r="AC13" s="13"/>
    </row>
    <row r="14" spans="2:29" ht="9.75" customHeight="1">
      <c r="B14" s="24" t="s">
        <v>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11"/>
      <c r="Y14" s="12"/>
      <c r="Z14" s="11"/>
      <c r="AA14" s="11"/>
      <c r="AB14" s="11"/>
      <c r="AC14" s="13"/>
    </row>
    <row r="15" spans="1:29" ht="18" customHeight="1">
      <c r="A15" s="64"/>
      <c r="B15" s="24" t="s">
        <v>46</v>
      </c>
      <c r="C15" s="24"/>
      <c r="D15" s="24" t="s">
        <v>47</v>
      </c>
      <c r="E15" s="24"/>
      <c r="F15" s="24" t="s">
        <v>48</v>
      </c>
      <c r="G15" s="24"/>
      <c r="H15" s="24" t="s">
        <v>49</v>
      </c>
      <c r="I15" s="24"/>
      <c r="J15" s="24" t="s">
        <v>50</v>
      </c>
      <c r="K15" s="24"/>
      <c r="L15" s="123" t="s">
        <v>51</v>
      </c>
      <c r="M15" s="124"/>
      <c r="N15" s="24"/>
      <c r="O15" s="24"/>
      <c r="P15" s="123"/>
      <c r="Q15" s="124"/>
      <c r="R15" s="123"/>
      <c r="S15" s="124"/>
      <c r="T15" s="24"/>
      <c r="U15" s="24"/>
      <c r="V15" s="123" t="s">
        <v>0</v>
      </c>
      <c r="W15" s="124"/>
      <c r="X15" s="11"/>
      <c r="Y15" s="12"/>
      <c r="Z15" s="11"/>
      <c r="AA15" s="11"/>
      <c r="AB15" s="11"/>
      <c r="AC15" s="13"/>
    </row>
    <row r="16" spans="1:29" ht="13.5" customHeight="1">
      <c r="A16" s="64"/>
      <c r="B16" s="34" t="s">
        <v>15</v>
      </c>
      <c r="C16" s="34" t="s">
        <v>16</v>
      </c>
      <c r="D16" s="34" t="s">
        <v>15</v>
      </c>
      <c r="E16" s="34" t="s">
        <v>16</v>
      </c>
      <c r="F16" s="34" t="s">
        <v>15</v>
      </c>
      <c r="G16" s="34" t="s">
        <v>16</v>
      </c>
      <c r="H16" s="34" t="s">
        <v>15</v>
      </c>
      <c r="I16" s="34" t="s">
        <v>16</v>
      </c>
      <c r="J16" s="34" t="s">
        <v>15</v>
      </c>
      <c r="K16" s="34" t="s">
        <v>16</v>
      </c>
      <c r="L16" s="34" t="s">
        <v>15</v>
      </c>
      <c r="M16" s="34" t="s">
        <v>16</v>
      </c>
      <c r="N16" s="34"/>
      <c r="O16" s="34"/>
      <c r="P16" s="34"/>
      <c r="Q16" s="34"/>
      <c r="R16" s="34"/>
      <c r="S16" s="34"/>
      <c r="T16" s="34"/>
      <c r="U16" s="34"/>
      <c r="V16" s="34" t="s">
        <v>15</v>
      </c>
      <c r="W16" s="24" t="s">
        <v>16</v>
      </c>
      <c r="X16" s="11"/>
      <c r="Y16" s="12"/>
      <c r="Z16" s="11"/>
      <c r="AA16" s="11"/>
      <c r="AB16" s="11"/>
      <c r="AC16" s="13"/>
    </row>
    <row r="17" spans="1:29" ht="34.5" customHeight="1">
      <c r="A17" s="44" t="s">
        <v>37</v>
      </c>
      <c r="B17" s="17">
        <f>SUM(B20:B25)</f>
        <v>219</v>
      </c>
      <c r="C17" s="17">
        <f>SUM(C20:C25)</f>
        <v>154</v>
      </c>
      <c r="D17" s="17">
        <f>SUM(D20:D25)</f>
        <v>373</v>
      </c>
      <c r="E17" s="17">
        <f>SUM(E20:E25)</f>
        <v>0</v>
      </c>
      <c r="F17" s="17">
        <f aca="true" t="shared" si="0" ref="F17:K17">SUM(F20:F25)</f>
        <v>0</v>
      </c>
      <c r="G17" s="17">
        <f t="shared" si="0"/>
        <v>0</v>
      </c>
      <c r="H17" s="17">
        <f t="shared" si="0"/>
        <v>218</v>
      </c>
      <c r="I17" s="17">
        <f t="shared" si="0"/>
        <v>151</v>
      </c>
      <c r="J17" s="17">
        <f t="shared" si="0"/>
        <v>369</v>
      </c>
      <c r="K17" s="17">
        <f t="shared" si="0"/>
        <v>0</v>
      </c>
      <c r="L17" s="17">
        <f>+L26+L19</f>
        <v>0</v>
      </c>
      <c r="M17" s="17">
        <f>+M26+M19</f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f>SUM(B17+H17)</f>
        <v>437</v>
      </c>
      <c r="W17" s="17">
        <f>SUM(C17+I17)</f>
        <v>305</v>
      </c>
      <c r="X17" s="11"/>
      <c r="Y17" s="12"/>
      <c r="Z17" s="11"/>
      <c r="AA17" s="11"/>
      <c r="AB17" s="11"/>
      <c r="AC17" s="13"/>
    </row>
    <row r="18" spans="1:29" ht="4.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11"/>
      <c r="Y18" s="12"/>
      <c r="Z18" s="11"/>
      <c r="AA18" s="11"/>
      <c r="AB18" s="11"/>
      <c r="AC18" s="13"/>
    </row>
    <row r="19" spans="1:29" ht="29.25" customHeight="1">
      <c r="A19" s="67" t="s">
        <v>52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69"/>
      <c r="X19" s="11"/>
      <c r="Y19" s="12"/>
      <c r="Z19" s="11"/>
      <c r="AA19" s="11"/>
      <c r="AB19" s="11"/>
      <c r="AC19" s="13"/>
    </row>
    <row r="20" spans="1:29" ht="15" customHeight="1">
      <c r="A20" s="28" t="s">
        <v>53</v>
      </c>
      <c r="B20" s="17">
        <v>22</v>
      </c>
      <c r="C20" s="17">
        <v>16</v>
      </c>
      <c r="D20" s="17">
        <f aca="true" t="shared" si="1" ref="D20:D25">SUM(B20:C20)</f>
        <v>38</v>
      </c>
      <c r="E20" s="17">
        <v>0</v>
      </c>
      <c r="F20" s="17">
        <v>0</v>
      </c>
      <c r="G20" s="17">
        <v>0</v>
      </c>
      <c r="H20" s="17">
        <v>19</v>
      </c>
      <c r="I20" s="17">
        <v>21</v>
      </c>
      <c r="J20" s="17">
        <f aca="true" t="shared" si="2" ref="J20:J25">SUM(H20:I20)</f>
        <v>40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f aca="true" t="shared" si="3" ref="V20:W25">SUM(B20+H20)</f>
        <v>41</v>
      </c>
      <c r="W20" s="17">
        <f t="shared" si="3"/>
        <v>37</v>
      </c>
      <c r="X20" s="70">
        <f aca="true" t="shared" si="4" ref="X20:X25">SUM(V20:W20)</f>
        <v>78</v>
      </c>
      <c r="Y20" s="12"/>
      <c r="Z20" s="11"/>
      <c r="AA20" s="11"/>
      <c r="AB20" s="11"/>
      <c r="AC20" s="13"/>
    </row>
    <row r="21" spans="1:29" ht="18.75" customHeight="1">
      <c r="A21" s="35" t="s">
        <v>54</v>
      </c>
      <c r="B21" s="17">
        <v>34</v>
      </c>
      <c r="C21" s="17">
        <v>56</v>
      </c>
      <c r="D21" s="17">
        <f t="shared" si="1"/>
        <v>90</v>
      </c>
      <c r="E21" s="17">
        <v>0</v>
      </c>
      <c r="F21" s="17">
        <v>0</v>
      </c>
      <c r="G21" s="17">
        <v>0</v>
      </c>
      <c r="H21" s="17">
        <v>28</v>
      </c>
      <c r="I21" s="17">
        <v>45</v>
      </c>
      <c r="J21" s="17">
        <f t="shared" si="2"/>
        <v>73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f t="shared" si="3"/>
        <v>62</v>
      </c>
      <c r="W21" s="17">
        <f t="shared" si="3"/>
        <v>101</v>
      </c>
      <c r="X21" s="70">
        <f t="shared" si="4"/>
        <v>163</v>
      </c>
      <c r="Y21" s="12"/>
      <c r="Z21" s="11"/>
      <c r="AA21" s="11"/>
      <c r="AB21" s="11"/>
      <c r="AC21" s="13"/>
    </row>
    <row r="22" spans="1:29" ht="15" customHeight="1">
      <c r="A22" s="28" t="s">
        <v>55</v>
      </c>
      <c r="B22" s="17">
        <v>20</v>
      </c>
      <c r="C22" s="17">
        <v>32</v>
      </c>
      <c r="D22" s="17">
        <f t="shared" si="1"/>
        <v>52</v>
      </c>
      <c r="E22" s="17">
        <v>0</v>
      </c>
      <c r="F22" s="17">
        <v>0</v>
      </c>
      <c r="G22" s="17">
        <v>0</v>
      </c>
      <c r="H22" s="17">
        <v>16</v>
      </c>
      <c r="I22" s="17">
        <v>37</v>
      </c>
      <c r="J22" s="17">
        <f t="shared" si="2"/>
        <v>53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f t="shared" si="3"/>
        <v>36</v>
      </c>
      <c r="W22" s="17">
        <f t="shared" si="3"/>
        <v>69</v>
      </c>
      <c r="X22" s="70">
        <f t="shared" si="4"/>
        <v>105</v>
      </c>
      <c r="Y22" s="12"/>
      <c r="Z22" s="11"/>
      <c r="AA22" s="11"/>
      <c r="AB22" s="11"/>
      <c r="AC22" s="13"/>
    </row>
    <row r="23" spans="1:29" ht="15" customHeight="1">
      <c r="A23" s="28" t="s">
        <v>56</v>
      </c>
      <c r="B23" s="17">
        <v>64</v>
      </c>
      <c r="C23" s="17">
        <v>2</v>
      </c>
      <c r="D23" s="17">
        <f t="shared" si="1"/>
        <v>66</v>
      </c>
      <c r="E23" s="17">
        <v>0</v>
      </c>
      <c r="F23" s="17">
        <v>0</v>
      </c>
      <c r="G23" s="17">
        <v>0</v>
      </c>
      <c r="H23" s="17">
        <v>74</v>
      </c>
      <c r="I23" s="17">
        <v>2</v>
      </c>
      <c r="J23" s="17">
        <f t="shared" si="2"/>
        <v>76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f t="shared" si="3"/>
        <v>138</v>
      </c>
      <c r="W23" s="17">
        <f t="shared" si="3"/>
        <v>4</v>
      </c>
      <c r="X23" s="70">
        <f t="shared" si="4"/>
        <v>142</v>
      </c>
      <c r="Y23" s="12"/>
      <c r="Z23" s="11"/>
      <c r="AA23" s="11"/>
      <c r="AB23" s="11"/>
      <c r="AC23" s="13"/>
    </row>
    <row r="24" spans="1:29" ht="15" customHeight="1">
      <c r="A24" s="28" t="s">
        <v>28</v>
      </c>
      <c r="B24" s="17">
        <v>11</v>
      </c>
      <c r="C24" s="17">
        <v>21</v>
      </c>
      <c r="D24" s="17">
        <f t="shared" si="1"/>
        <v>32</v>
      </c>
      <c r="E24" s="17">
        <v>0</v>
      </c>
      <c r="F24" s="17">
        <v>0</v>
      </c>
      <c r="G24" s="17">
        <v>0</v>
      </c>
      <c r="H24" s="17">
        <v>20</v>
      </c>
      <c r="I24" s="17">
        <v>20</v>
      </c>
      <c r="J24" s="17">
        <f t="shared" si="2"/>
        <v>40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f t="shared" si="3"/>
        <v>31</v>
      </c>
      <c r="W24" s="17">
        <f t="shared" si="3"/>
        <v>41</v>
      </c>
      <c r="X24" s="70">
        <f t="shared" si="4"/>
        <v>72</v>
      </c>
      <c r="Y24" s="12"/>
      <c r="Z24" s="11"/>
      <c r="AA24" s="11"/>
      <c r="AB24" s="11"/>
      <c r="AC24" s="13"/>
    </row>
    <row r="25" spans="1:29" ht="16.5" customHeight="1">
      <c r="A25" s="35" t="s">
        <v>57</v>
      </c>
      <c r="B25" s="17">
        <v>68</v>
      </c>
      <c r="C25" s="17">
        <v>27</v>
      </c>
      <c r="D25" s="17">
        <f t="shared" si="1"/>
        <v>95</v>
      </c>
      <c r="E25" s="17">
        <v>0</v>
      </c>
      <c r="F25" s="17">
        <v>0</v>
      </c>
      <c r="G25" s="17">
        <v>0</v>
      </c>
      <c r="H25" s="17">
        <v>61</v>
      </c>
      <c r="I25" s="17">
        <v>26</v>
      </c>
      <c r="J25" s="17">
        <f t="shared" si="2"/>
        <v>87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f t="shared" si="3"/>
        <v>129</v>
      </c>
      <c r="W25" s="17">
        <f t="shared" si="3"/>
        <v>53</v>
      </c>
      <c r="X25" s="70">
        <f t="shared" si="4"/>
        <v>182</v>
      </c>
      <c r="Y25" s="12"/>
      <c r="Z25" s="11"/>
      <c r="AA25" s="11"/>
      <c r="AB25" s="11"/>
      <c r="AC25" s="13"/>
    </row>
    <row r="26" spans="1:29" ht="18.75" customHeight="1">
      <c r="A26" s="67" t="s">
        <v>58</v>
      </c>
      <c r="B26" s="134">
        <f>B17+C17</f>
        <v>373</v>
      </c>
      <c r="C26" s="135"/>
      <c r="D26" s="134">
        <f>D17+E17</f>
        <v>373</v>
      </c>
      <c r="E26" s="136"/>
      <c r="F26" s="134">
        <f>F17+G17</f>
        <v>0</v>
      </c>
      <c r="G26" s="136"/>
      <c r="H26" s="134">
        <f>SUM(H20:I25)</f>
        <v>369</v>
      </c>
      <c r="I26" s="136"/>
      <c r="J26" s="134">
        <f>J17+K17</f>
        <v>369</v>
      </c>
      <c r="K26" s="136"/>
      <c r="L26" s="134">
        <f>SUM(L27:L31)</f>
        <v>0</v>
      </c>
      <c r="M26" s="136"/>
      <c r="N26" s="71">
        <f aca="true" t="shared" si="5" ref="N26:S26">SUM(N27:N31)</f>
        <v>0</v>
      </c>
      <c r="O26" s="71">
        <f t="shared" si="5"/>
        <v>0</v>
      </c>
      <c r="P26" s="71">
        <f t="shared" si="5"/>
        <v>0</v>
      </c>
      <c r="Q26" s="71">
        <f t="shared" si="5"/>
        <v>0</v>
      </c>
      <c r="R26" s="71">
        <f t="shared" si="5"/>
        <v>0</v>
      </c>
      <c r="S26" s="71">
        <f t="shared" si="5"/>
        <v>0</v>
      </c>
      <c r="T26" s="71">
        <f>SUM(T27:T31)</f>
        <v>0</v>
      </c>
      <c r="U26" s="71">
        <f>SUM(U27:U31)</f>
        <v>0</v>
      </c>
      <c r="V26" s="134">
        <f>V17+W17</f>
        <v>742</v>
      </c>
      <c r="W26" s="135"/>
      <c r="X26" s="11"/>
      <c r="Y26" s="12"/>
      <c r="Z26" s="11"/>
      <c r="AA26" s="11"/>
      <c r="AB26" s="11"/>
      <c r="AC26" s="13"/>
    </row>
    <row r="27" spans="1:29" ht="15" customHeight="1">
      <c r="A27" s="2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1"/>
      <c r="Y27" s="12"/>
      <c r="Z27" s="11"/>
      <c r="AA27" s="11"/>
      <c r="AB27" s="11"/>
      <c r="AC27" s="13"/>
    </row>
    <row r="28" spans="1:29" ht="15" customHeight="1">
      <c r="A28" s="2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1"/>
      <c r="Y28" s="12"/>
      <c r="Z28" s="11"/>
      <c r="AA28" s="11"/>
      <c r="AB28" s="11"/>
      <c r="AC28" s="13"/>
    </row>
    <row r="29" spans="1:29" ht="15" customHeight="1">
      <c r="A29" s="2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1"/>
      <c r="Y29" s="12"/>
      <c r="Z29" s="11"/>
      <c r="AA29" s="11"/>
      <c r="AB29" s="11"/>
      <c r="AC29" s="13"/>
    </row>
    <row r="30" spans="1:29" ht="15" customHeight="1">
      <c r="A30" s="2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1"/>
      <c r="Y30" s="12"/>
      <c r="Z30" s="11"/>
      <c r="AA30" s="11"/>
      <c r="AB30" s="11"/>
      <c r="AC30" s="13"/>
    </row>
    <row r="31" spans="1:23" ht="15" customHeight="1">
      <c r="A31" s="2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3" ht="12.75">
      <c r="A33" s="43" t="s">
        <v>17</v>
      </c>
    </row>
  </sheetData>
  <sheetProtection/>
  <mergeCells count="20">
    <mergeCell ref="A1:W1"/>
    <mergeCell ref="A2:W2"/>
    <mergeCell ref="A3:W3"/>
    <mergeCell ref="A4:W4"/>
    <mergeCell ref="A5:W5"/>
    <mergeCell ref="A7:W7"/>
    <mergeCell ref="A9:D9"/>
    <mergeCell ref="A10:D10"/>
    <mergeCell ref="A11:D11"/>
    <mergeCell ref="L15:M15"/>
    <mergeCell ref="P15:Q15"/>
    <mergeCell ref="R15:S15"/>
    <mergeCell ref="V15:W15"/>
    <mergeCell ref="B26:C26"/>
    <mergeCell ref="D26:E26"/>
    <mergeCell ref="F26:G26"/>
    <mergeCell ref="H26:I26"/>
    <mergeCell ref="J26:K26"/>
    <mergeCell ref="L26:M26"/>
    <mergeCell ref="V26:W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9.28125" style="0" customWidth="1"/>
    <col min="2" max="2" width="18.00390625" style="107" customWidth="1"/>
    <col min="3" max="6" width="12.7109375" style="107" customWidth="1"/>
    <col min="7" max="9" width="12.7109375" style="108" customWidth="1"/>
    <col min="10" max="10" width="11.421875" style="75" customWidth="1"/>
    <col min="11" max="11" width="5.57421875" style="76" customWidth="1"/>
    <col min="12" max="13" width="5.57421875" style="77" customWidth="1"/>
    <col min="14" max="15" width="5.57421875" style="0" customWidth="1"/>
  </cols>
  <sheetData>
    <row r="1" spans="1:13" s="76" customFormat="1" ht="12.75">
      <c r="A1" s="72" t="s">
        <v>21</v>
      </c>
      <c r="B1" s="73"/>
      <c r="C1" s="73"/>
      <c r="D1" s="73"/>
      <c r="E1" s="73"/>
      <c r="F1" s="73"/>
      <c r="G1" s="74"/>
      <c r="H1" s="74"/>
      <c r="I1" s="74"/>
      <c r="J1" s="75"/>
      <c r="L1" s="77"/>
      <c r="M1" s="77"/>
    </row>
    <row r="2" spans="1:12" s="76" customFormat="1" ht="12.75">
      <c r="A2" s="72" t="s">
        <v>59</v>
      </c>
      <c r="B2" s="73"/>
      <c r="C2" s="73"/>
      <c r="D2" s="73"/>
      <c r="E2" s="73"/>
      <c r="F2" s="73"/>
      <c r="G2" s="74"/>
      <c r="H2" s="74"/>
      <c r="I2" s="74"/>
      <c r="J2" s="75"/>
      <c r="K2" s="77"/>
      <c r="L2" s="77"/>
    </row>
    <row r="3" spans="1:14" s="76" customFormat="1" ht="12.75">
      <c r="A3" s="72" t="s">
        <v>60</v>
      </c>
      <c r="B3" s="73"/>
      <c r="C3" s="73"/>
      <c r="D3" s="73"/>
      <c r="E3" s="73"/>
      <c r="F3" s="73"/>
      <c r="G3" s="74"/>
      <c r="H3" s="74"/>
      <c r="I3" s="74"/>
      <c r="J3" s="75"/>
      <c r="K3" s="77"/>
      <c r="L3" s="78"/>
      <c r="M3" s="79"/>
      <c r="N3" s="79"/>
    </row>
    <row r="4" spans="1:12" s="76" customFormat="1" ht="12.75">
      <c r="A4" s="72"/>
      <c r="B4" s="73"/>
      <c r="C4" s="73"/>
      <c r="D4" s="73"/>
      <c r="E4" s="73"/>
      <c r="F4" s="73"/>
      <c r="G4" s="74"/>
      <c r="H4" s="74"/>
      <c r="I4" s="74"/>
      <c r="J4" s="75"/>
      <c r="L4" s="78"/>
    </row>
    <row r="5" spans="1:13" s="76" customFormat="1" ht="12.75">
      <c r="A5" s="80"/>
      <c r="B5" s="73"/>
      <c r="C5" s="73"/>
      <c r="D5" s="73"/>
      <c r="E5" s="73"/>
      <c r="F5" s="73"/>
      <c r="G5" s="74"/>
      <c r="H5" s="74"/>
      <c r="I5" s="74"/>
      <c r="J5" s="75"/>
      <c r="L5" s="77"/>
      <c r="M5" s="77"/>
    </row>
    <row r="6" spans="1:13" s="76" customFormat="1" ht="12.75">
      <c r="A6" s="72" t="s">
        <v>61</v>
      </c>
      <c r="B6" s="73"/>
      <c r="C6" s="73"/>
      <c r="D6" s="73"/>
      <c r="E6" s="73"/>
      <c r="F6" s="73"/>
      <c r="G6" s="74"/>
      <c r="H6" s="74"/>
      <c r="I6" s="74"/>
      <c r="J6" s="75"/>
      <c r="L6" s="77"/>
      <c r="M6" s="77"/>
    </row>
    <row r="7" spans="1:13" s="76" customFormat="1" ht="12.75">
      <c r="A7" s="72"/>
      <c r="B7" s="73"/>
      <c r="C7" s="73"/>
      <c r="D7" s="73"/>
      <c r="E7" s="73"/>
      <c r="F7" s="73"/>
      <c r="G7" s="74"/>
      <c r="H7" s="74"/>
      <c r="I7" s="74"/>
      <c r="J7" s="75"/>
      <c r="L7" s="77"/>
      <c r="M7" s="77"/>
    </row>
    <row r="8" spans="1:13" s="76" customFormat="1" ht="12.75">
      <c r="A8" s="72"/>
      <c r="B8" s="73"/>
      <c r="C8" s="73"/>
      <c r="D8" s="73"/>
      <c r="E8" s="73"/>
      <c r="F8" s="73"/>
      <c r="G8" s="74"/>
      <c r="H8" s="74"/>
      <c r="I8" s="74"/>
      <c r="J8" s="75"/>
      <c r="L8" s="77"/>
      <c r="M8" s="77"/>
    </row>
    <row r="9" spans="1:13" s="76" customFormat="1" ht="12.75">
      <c r="A9" s="137" t="s">
        <v>62</v>
      </c>
      <c r="B9" s="137"/>
      <c r="C9" s="137"/>
      <c r="D9" s="137"/>
      <c r="E9" s="137"/>
      <c r="F9" s="137"/>
      <c r="G9" s="137"/>
      <c r="H9" s="137"/>
      <c r="I9" s="137"/>
      <c r="J9" s="137"/>
      <c r="L9" s="77"/>
      <c r="M9" s="77"/>
    </row>
    <row r="10" spans="1:13" s="76" customFormat="1" ht="12.75">
      <c r="A10" s="81"/>
      <c r="B10" s="73"/>
      <c r="C10" s="73"/>
      <c r="D10" s="73"/>
      <c r="E10" s="73"/>
      <c r="F10" s="73"/>
      <c r="G10" s="74"/>
      <c r="H10" s="74"/>
      <c r="I10" s="74"/>
      <c r="J10" s="82" t="e">
        <f>#REF!-#REF!-#REF!</f>
        <v>#REF!</v>
      </c>
      <c r="L10" s="77"/>
      <c r="M10" s="77"/>
    </row>
    <row r="11" spans="1:13" s="76" customFormat="1" ht="12.75">
      <c r="A11" s="83" t="s">
        <v>63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5"/>
      <c r="H11" s="85"/>
      <c r="I11" s="85"/>
      <c r="J11" s="75"/>
      <c r="K11" s="75"/>
      <c r="L11" s="86"/>
      <c r="M11" s="86"/>
    </row>
    <row r="12" spans="1:13" s="92" customFormat="1" ht="38.25" customHeight="1">
      <c r="A12" s="87" t="s">
        <v>64</v>
      </c>
      <c r="B12" s="88" t="s">
        <v>65</v>
      </c>
      <c r="C12" s="88" t="s">
        <v>66</v>
      </c>
      <c r="D12" s="88" t="s">
        <v>67</v>
      </c>
      <c r="E12" s="88" t="s">
        <v>68</v>
      </c>
      <c r="F12" s="88" t="s">
        <v>69</v>
      </c>
      <c r="G12" s="89" t="s">
        <v>70</v>
      </c>
      <c r="H12" s="89"/>
      <c r="I12" s="89"/>
      <c r="J12" s="90"/>
      <c r="K12" s="90"/>
      <c r="L12" s="91"/>
      <c r="M12" s="91"/>
    </row>
    <row r="13" spans="1:13" ht="22.5">
      <c r="A13" s="93" t="s">
        <v>27</v>
      </c>
      <c r="B13" s="94">
        <v>79</v>
      </c>
      <c r="C13" s="94">
        <v>43</v>
      </c>
      <c r="D13" s="94">
        <v>36</v>
      </c>
      <c r="E13" s="94">
        <v>0</v>
      </c>
      <c r="F13" s="95">
        <v>8.9</v>
      </c>
      <c r="G13" s="96">
        <f>SUM(C13:E13)</f>
        <v>79</v>
      </c>
      <c r="H13" s="96">
        <f>B13-D13-E13</f>
        <v>43</v>
      </c>
      <c r="I13" s="96">
        <f>B13-D13-E13</f>
        <v>43</v>
      </c>
      <c r="J13" s="82">
        <f>B13-D13-E13</f>
        <v>43</v>
      </c>
      <c r="K13" s="82"/>
      <c r="L13" s="86"/>
      <c r="M13" s="97"/>
    </row>
    <row r="14" spans="1:13" ht="14.25">
      <c r="A14" s="98" t="s">
        <v>71</v>
      </c>
      <c r="B14" s="94">
        <v>30</v>
      </c>
      <c r="C14" s="94">
        <v>9</v>
      </c>
      <c r="D14" s="94">
        <v>21</v>
      </c>
      <c r="E14" s="94">
        <v>0</v>
      </c>
      <c r="F14" s="95">
        <v>8.7</v>
      </c>
      <c r="G14" s="96">
        <f aca="true" t="shared" si="0" ref="G14:G20">SUM(C14:E14)</f>
        <v>30</v>
      </c>
      <c r="H14" s="96">
        <f aca="true" t="shared" si="1" ref="H14:H20">B14-D14-E14</f>
        <v>9</v>
      </c>
      <c r="I14" s="96">
        <f aca="true" t="shared" si="2" ref="I14:I20">B14-D14-E14</f>
        <v>9</v>
      </c>
      <c r="J14" s="82">
        <f aca="true" t="shared" si="3" ref="J14:J20">B14-D14-E14</f>
        <v>9</v>
      </c>
      <c r="K14" s="82"/>
      <c r="L14" s="86"/>
      <c r="M14" s="86"/>
    </row>
    <row r="15" spans="1:13" ht="14.25">
      <c r="A15" s="98" t="s">
        <v>26</v>
      </c>
      <c r="B15" s="94">
        <v>136</v>
      </c>
      <c r="C15" s="94">
        <v>62</v>
      </c>
      <c r="D15" s="94">
        <v>72</v>
      </c>
      <c r="E15" s="94">
        <v>2</v>
      </c>
      <c r="F15" s="95">
        <v>9</v>
      </c>
      <c r="G15" s="96">
        <f t="shared" si="0"/>
        <v>136</v>
      </c>
      <c r="H15" s="96">
        <f t="shared" si="1"/>
        <v>62</v>
      </c>
      <c r="I15" s="96">
        <f t="shared" si="2"/>
        <v>62</v>
      </c>
      <c r="J15" s="82">
        <f t="shared" si="3"/>
        <v>62</v>
      </c>
      <c r="K15" s="82"/>
      <c r="L15" s="86"/>
      <c r="M15" s="86"/>
    </row>
    <row r="16" spans="1:13" ht="22.5">
      <c r="A16" s="98" t="s">
        <v>72</v>
      </c>
      <c r="B16" s="94">
        <v>97</v>
      </c>
      <c r="C16" s="94">
        <v>40</v>
      </c>
      <c r="D16" s="94">
        <v>50</v>
      </c>
      <c r="E16" s="94">
        <v>7</v>
      </c>
      <c r="F16" s="95">
        <v>8.8</v>
      </c>
      <c r="G16" s="96">
        <f t="shared" si="0"/>
        <v>97</v>
      </c>
      <c r="H16" s="99">
        <f>(B16-(C16))-D16</f>
        <v>7</v>
      </c>
      <c r="I16" s="96">
        <f t="shared" si="2"/>
        <v>40</v>
      </c>
      <c r="J16" s="82">
        <f t="shared" si="3"/>
        <v>40</v>
      </c>
      <c r="K16" s="82"/>
      <c r="L16" s="86"/>
      <c r="M16" s="86"/>
    </row>
    <row r="17" spans="1:13" ht="22.5">
      <c r="A17" s="98" t="s">
        <v>33</v>
      </c>
      <c r="B17" s="94">
        <v>63</v>
      </c>
      <c r="C17" s="94">
        <v>26</v>
      </c>
      <c r="D17" s="94">
        <v>32</v>
      </c>
      <c r="E17" s="94">
        <v>5</v>
      </c>
      <c r="F17" s="95">
        <v>8.8</v>
      </c>
      <c r="G17" s="96">
        <f t="shared" si="0"/>
        <v>63</v>
      </c>
      <c r="H17" s="96">
        <f t="shared" si="1"/>
        <v>26</v>
      </c>
      <c r="I17" s="96">
        <f t="shared" si="2"/>
        <v>26</v>
      </c>
      <c r="J17" s="82">
        <f t="shared" si="3"/>
        <v>26</v>
      </c>
      <c r="K17" s="82"/>
      <c r="L17" s="86"/>
      <c r="M17" s="86"/>
    </row>
    <row r="18" spans="1:13" ht="22.5">
      <c r="A18" s="98" t="s">
        <v>28</v>
      </c>
      <c r="B18" s="94">
        <v>47</v>
      </c>
      <c r="C18" s="94">
        <v>18</v>
      </c>
      <c r="D18" s="94">
        <v>29</v>
      </c>
      <c r="E18" s="94">
        <v>0</v>
      </c>
      <c r="F18" s="95">
        <v>8.6</v>
      </c>
      <c r="G18" s="96">
        <f t="shared" si="0"/>
        <v>47</v>
      </c>
      <c r="H18" s="96">
        <f t="shared" si="1"/>
        <v>18</v>
      </c>
      <c r="I18" s="96">
        <f t="shared" si="2"/>
        <v>18</v>
      </c>
      <c r="J18" s="82">
        <f t="shared" si="3"/>
        <v>18</v>
      </c>
      <c r="K18" s="82"/>
      <c r="L18" s="86"/>
      <c r="M18" s="86"/>
    </row>
    <row r="19" spans="1:13" ht="56.25">
      <c r="A19" s="98" t="s">
        <v>73</v>
      </c>
      <c r="B19" s="94">
        <v>54</v>
      </c>
      <c r="C19" s="94">
        <v>9</v>
      </c>
      <c r="D19" s="94">
        <v>42</v>
      </c>
      <c r="E19" s="94">
        <v>3</v>
      </c>
      <c r="F19" s="95">
        <v>8.5</v>
      </c>
      <c r="G19" s="96">
        <f t="shared" si="0"/>
        <v>54</v>
      </c>
      <c r="H19" s="96">
        <f t="shared" si="1"/>
        <v>9</v>
      </c>
      <c r="I19" s="96">
        <f t="shared" si="2"/>
        <v>9</v>
      </c>
      <c r="J19" s="82">
        <f t="shared" si="3"/>
        <v>9</v>
      </c>
      <c r="K19" s="82"/>
      <c r="L19" s="86"/>
      <c r="M19" s="86"/>
    </row>
    <row r="20" spans="1:13" ht="56.25">
      <c r="A20" s="98" t="s">
        <v>31</v>
      </c>
      <c r="B20" s="94">
        <v>72</v>
      </c>
      <c r="C20" s="94">
        <v>12</v>
      </c>
      <c r="D20" s="94">
        <v>56</v>
      </c>
      <c r="E20" s="94">
        <v>4</v>
      </c>
      <c r="F20" s="95">
        <v>8.5</v>
      </c>
      <c r="G20" s="96">
        <f t="shared" si="0"/>
        <v>72</v>
      </c>
      <c r="H20" s="96">
        <f t="shared" si="1"/>
        <v>12</v>
      </c>
      <c r="I20" s="96">
        <f t="shared" si="2"/>
        <v>12</v>
      </c>
      <c r="J20" s="82">
        <f t="shared" si="3"/>
        <v>12</v>
      </c>
      <c r="K20" s="82"/>
      <c r="L20" s="86"/>
      <c r="M20" s="86"/>
    </row>
    <row r="21" spans="1:13" ht="12.75">
      <c r="A21" s="100"/>
      <c r="B21" s="101">
        <f>SUM(B13:B20)</f>
        <v>578</v>
      </c>
      <c r="C21" s="101">
        <f>SUM(C13:C20)</f>
        <v>219</v>
      </c>
      <c r="D21" s="101">
        <f>SUM(D13:D20)</f>
        <v>338</v>
      </c>
      <c r="E21" s="101">
        <f>SUM(E13:E20)</f>
        <v>21</v>
      </c>
      <c r="F21" s="102">
        <f>AVERAGE(F13:F20)</f>
        <v>8.725000000000001</v>
      </c>
      <c r="G21" s="103"/>
      <c r="H21" s="103">
        <f>C21+D21+E21</f>
        <v>578</v>
      </c>
      <c r="I21" s="103"/>
      <c r="J21" s="86"/>
      <c r="K21" s="75"/>
      <c r="L21" s="86"/>
      <c r="M21" s="86"/>
    </row>
    <row r="22" spans="1:13" ht="12.75">
      <c r="A22" s="104"/>
      <c r="B22" s="105"/>
      <c r="C22" s="105"/>
      <c r="D22" s="105"/>
      <c r="E22" s="105"/>
      <c r="F22" s="105"/>
      <c r="G22" s="96"/>
      <c r="H22" s="96"/>
      <c r="I22" s="96"/>
      <c r="J22" s="86"/>
      <c r="K22" s="75"/>
      <c r="L22" s="86"/>
      <c r="M22" s="86"/>
    </row>
    <row r="23" spans="1:9" ht="12.75">
      <c r="A23" s="104"/>
      <c r="B23" s="105"/>
      <c r="C23" s="105"/>
      <c r="D23" s="105"/>
      <c r="E23" s="105"/>
      <c r="F23" s="105"/>
      <c r="G23" s="106"/>
      <c r="H23" s="106"/>
      <c r="I23" s="106"/>
    </row>
    <row r="24" spans="1:9" ht="12.75">
      <c r="A24" s="104"/>
      <c r="B24" s="105"/>
      <c r="C24" s="105"/>
      <c r="D24" s="105"/>
      <c r="E24" s="105"/>
      <c r="F24" s="105"/>
      <c r="G24" s="106"/>
      <c r="H24" s="106"/>
      <c r="I24" s="106"/>
    </row>
    <row r="25" spans="1:9" ht="12.75">
      <c r="A25" s="104"/>
      <c r="B25" s="105"/>
      <c r="C25" s="105"/>
      <c r="D25" s="105"/>
      <c r="E25" s="105"/>
      <c r="F25" s="105"/>
      <c r="G25" s="106"/>
      <c r="H25" s="106"/>
      <c r="I25" s="106"/>
    </row>
  </sheetData>
  <sheetProtection/>
  <mergeCells count="1">
    <mergeCell ref="A9:J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19.28125" style="0" customWidth="1"/>
    <col min="2" max="2" width="18.00390625" style="107" customWidth="1"/>
    <col min="3" max="6" width="12.7109375" style="107" customWidth="1"/>
    <col min="7" max="7" width="12.28125" style="0" bestFit="1" customWidth="1"/>
    <col min="8" max="8" width="11.421875" style="109" customWidth="1"/>
  </cols>
  <sheetData>
    <row r="1" spans="1:8" s="76" customFormat="1" ht="12.75">
      <c r="A1" s="72" t="s">
        <v>21</v>
      </c>
      <c r="B1" s="73"/>
      <c r="C1" s="73"/>
      <c r="D1" s="73"/>
      <c r="E1" s="73"/>
      <c r="F1" s="73"/>
      <c r="H1" s="109"/>
    </row>
    <row r="2" spans="1:8" s="76" customFormat="1" ht="12.75">
      <c r="A2" s="72" t="s">
        <v>59</v>
      </c>
      <c r="B2" s="73"/>
      <c r="C2" s="73"/>
      <c r="D2" s="73"/>
      <c r="E2" s="73"/>
      <c r="F2" s="73"/>
      <c r="H2" s="109"/>
    </row>
    <row r="3" spans="1:8" s="76" customFormat="1" ht="12.75">
      <c r="A3" s="72" t="s">
        <v>60</v>
      </c>
      <c r="B3" s="73"/>
      <c r="C3" s="73"/>
      <c r="D3" s="73"/>
      <c r="E3" s="73"/>
      <c r="F3" s="73"/>
      <c r="H3" s="109"/>
    </row>
    <row r="4" spans="1:8" s="76" customFormat="1" ht="12.75">
      <c r="A4" s="72"/>
      <c r="B4" s="73"/>
      <c r="C4" s="73"/>
      <c r="D4" s="73"/>
      <c r="E4" s="73"/>
      <c r="F4" s="73"/>
      <c r="H4" s="109"/>
    </row>
    <row r="5" spans="1:8" s="76" customFormat="1" ht="12.75">
      <c r="A5" s="80"/>
      <c r="B5" s="73"/>
      <c r="C5" s="73"/>
      <c r="D5" s="73"/>
      <c r="E5" s="73"/>
      <c r="F5" s="73"/>
      <c r="H5" s="109"/>
    </row>
    <row r="6" spans="1:8" s="76" customFormat="1" ht="12.75">
      <c r="A6" s="72" t="s">
        <v>61</v>
      </c>
      <c r="B6" s="73"/>
      <c r="C6" s="73"/>
      <c r="D6" s="73"/>
      <c r="E6" s="73"/>
      <c r="F6" s="73"/>
      <c r="H6" s="109"/>
    </row>
    <row r="7" spans="1:8" s="76" customFormat="1" ht="12.75">
      <c r="A7" s="72"/>
      <c r="B7" s="73"/>
      <c r="C7" s="73"/>
      <c r="D7" s="73"/>
      <c r="E7" s="73"/>
      <c r="F7" s="73"/>
      <c r="H7" s="109"/>
    </row>
    <row r="8" spans="1:8" s="76" customFormat="1" ht="12.75">
      <c r="A8" s="72"/>
      <c r="B8" s="73"/>
      <c r="C8" s="73"/>
      <c r="D8" s="73"/>
      <c r="E8" s="73"/>
      <c r="F8" s="73"/>
      <c r="H8" s="109"/>
    </row>
    <row r="9" spans="1:8" s="76" customFormat="1" ht="12.75">
      <c r="A9" s="110" t="s">
        <v>74</v>
      </c>
      <c r="B9" s="110"/>
      <c r="C9" s="110"/>
      <c r="D9" s="110"/>
      <c r="E9" s="111"/>
      <c r="F9" s="111"/>
      <c r="H9" s="109"/>
    </row>
    <row r="10" spans="1:8" s="76" customFormat="1" ht="12.75">
      <c r="A10" s="81"/>
      <c r="B10" s="73"/>
      <c r="C10" s="73"/>
      <c r="D10" s="73"/>
      <c r="E10" s="73"/>
      <c r="F10" s="73"/>
      <c r="H10" s="109"/>
    </row>
    <row r="11" spans="1:8" s="76" customFormat="1" ht="12.75">
      <c r="A11" s="83" t="s">
        <v>63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H11" s="109"/>
    </row>
    <row r="12" spans="1:8" s="92" customFormat="1" ht="38.25" customHeight="1">
      <c r="A12" s="87" t="s">
        <v>64</v>
      </c>
      <c r="B12" s="88" t="s">
        <v>65</v>
      </c>
      <c r="C12" s="88" t="s">
        <v>66</v>
      </c>
      <c r="D12" s="88" t="s">
        <v>67</v>
      </c>
      <c r="E12" s="88" t="s">
        <v>68</v>
      </c>
      <c r="F12" s="88" t="s">
        <v>69</v>
      </c>
      <c r="H12" s="90"/>
    </row>
    <row r="13" spans="1:8" ht="12.75">
      <c r="A13" s="93" t="s">
        <v>53</v>
      </c>
      <c r="B13" s="112">
        <v>40</v>
      </c>
      <c r="C13" s="112">
        <v>16</v>
      </c>
      <c r="D13" s="112">
        <v>24</v>
      </c>
      <c r="E13" s="112">
        <v>0</v>
      </c>
      <c r="F13" s="113">
        <v>8.6</v>
      </c>
      <c r="G13" s="114"/>
      <c r="H13" s="82">
        <f>B13-D13-E13</f>
        <v>16</v>
      </c>
    </row>
    <row r="14" spans="1:10" ht="12.75">
      <c r="A14" s="98" t="s">
        <v>75</v>
      </c>
      <c r="B14" s="112">
        <v>77</v>
      </c>
      <c r="C14" s="112">
        <v>13</v>
      </c>
      <c r="D14" s="112">
        <v>62</v>
      </c>
      <c r="E14" s="112">
        <v>2</v>
      </c>
      <c r="F14" s="113">
        <v>8.8</v>
      </c>
      <c r="G14" s="82">
        <f>58-13</f>
        <v>45</v>
      </c>
      <c r="H14" s="82">
        <f aca="true" t="shared" si="0" ref="H14:H19">B14-D14-E14</f>
        <v>13</v>
      </c>
      <c r="I14" s="75">
        <f>28+30</f>
        <v>58</v>
      </c>
      <c r="J14" s="75">
        <f>SUM(81+79)/2</f>
        <v>80</v>
      </c>
    </row>
    <row r="15" spans="1:10" ht="12.75">
      <c r="A15" s="98" t="s">
        <v>55</v>
      </c>
      <c r="B15" s="112">
        <v>54</v>
      </c>
      <c r="C15" s="112">
        <v>28</v>
      </c>
      <c r="D15" s="112">
        <v>26</v>
      </c>
      <c r="E15" s="112">
        <v>0</v>
      </c>
      <c r="F15" s="113">
        <v>8.9</v>
      </c>
      <c r="G15" s="82"/>
      <c r="H15" s="82">
        <f t="shared" si="0"/>
        <v>28</v>
      </c>
      <c r="I15" s="75"/>
      <c r="J15" s="75"/>
    </row>
    <row r="16" spans="1:10" ht="12.75">
      <c r="A16" s="98" t="s">
        <v>56</v>
      </c>
      <c r="B16" s="112">
        <v>77</v>
      </c>
      <c r="C16" s="112">
        <v>21</v>
      </c>
      <c r="D16" s="112">
        <v>55</v>
      </c>
      <c r="E16" s="112">
        <v>1</v>
      </c>
      <c r="F16" s="113">
        <v>8.6</v>
      </c>
      <c r="G16" s="82">
        <f>36-34</f>
        <v>2</v>
      </c>
      <c r="H16" s="82">
        <f t="shared" si="0"/>
        <v>21</v>
      </c>
      <c r="I16" s="75"/>
      <c r="J16" s="75"/>
    </row>
    <row r="17" spans="1:10" ht="22.5">
      <c r="A17" s="98" t="s">
        <v>28</v>
      </c>
      <c r="B17" s="112">
        <v>40</v>
      </c>
      <c r="C17" s="112">
        <v>9</v>
      </c>
      <c r="D17" s="112">
        <v>31</v>
      </c>
      <c r="E17" s="112">
        <v>0</v>
      </c>
      <c r="F17" s="113">
        <v>8.7</v>
      </c>
      <c r="G17" s="82">
        <f>16-7</f>
        <v>9</v>
      </c>
      <c r="H17" s="82">
        <f t="shared" si="0"/>
        <v>9</v>
      </c>
      <c r="I17" s="75"/>
      <c r="J17" s="75"/>
    </row>
    <row r="18" spans="1:10" ht="22.5">
      <c r="A18" s="98" t="s">
        <v>57</v>
      </c>
      <c r="B18" s="112">
        <v>87</v>
      </c>
      <c r="C18" s="112">
        <v>32</v>
      </c>
      <c r="D18" s="112">
        <v>55</v>
      </c>
      <c r="E18" s="112">
        <v>0</v>
      </c>
      <c r="F18" s="113">
        <v>8.8</v>
      </c>
      <c r="G18" s="82">
        <f>56-15</f>
        <v>41</v>
      </c>
      <c r="H18" s="82">
        <f t="shared" si="0"/>
        <v>32</v>
      </c>
      <c r="I18" s="75">
        <f>29+27</f>
        <v>56</v>
      </c>
      <c r="J18" s="75">
        <f>SUM(79+83)/2</f>
        <v>81</v>
      </c>
    </row>
    <row r="19" spans="1:10" ht="12.75">
      <c r="A19" s="115" t="s">
        <v>76</v>
      </c>
      <c r="B19" s="116">
        <f>SUM(B13:B18)</f>
        <v>375</v>
      </c>
      <c r="C19" s="116">
        <f>SUM(C13:C18)</f>
        <v>119</v>
      </c>
      <c r="D19" s="116">
        <f>SUM(D13:D18)</f>
        <v>253</v>
      </c>
      <c r="E19" s="116">
        <f>SUM(E13:E18)</f>
        <v>3</v>
      </c>
      <c r="F19" s="117">
        <f>AVERAGE(F13:F18)</f>
        <v>8.733333333333333</v>
      </c>
      <c r="G19" s="75"/>
      <c r="H19" s="82">
        <f t="shared" si="0"/>
        <v>119</v>
      </c>
      <c r="I19" s="75"/>
      <c r="J19" s="75"/>
    </row>
    <row r="20" spans="1:8" ht="12.75">
      <c r="A20" s="104"/>
      <c r="B20" s="105"/>
      <c r="C20" s="105"/>
      <c r="D20" s="105"/>
      <c r="E20" s="105"/>
      <c r="F20" s="105"/>
      <c r="H20" s="75"/>
    </row>
    <row r="21" spans="1:8" ht="12.75">
      <c r="A21" s="104"/>
      <c r="B21" s="105"/>
      <c r="C21" s="105"/>
      <c r="D21" s="105"/>
      <c r="E21" s="105"/>
      <c r="F21" s="105"/>
      <c r="H21" s="75"/>
    </row>
    <row r="22" ht="12.75">
      <c r="H22" s="75"/>
    </row>
    <row r="23" ht="12.75">
      <c r="H23" s="7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L35" sqref="L35"/>
    </sheetView>
  </sheetViews>
  <sheetFormatPr defaultColWidth="11.421875" defaultRowHeight="12.75"/>
  <cols>
    <col min="1" max="1" width="13.7109375" style="0" customWidth="1"/>
    <col min="2" max="2" width="12.7109375" style="0" customWidth="1"/>
    <col min="3" max="14" width="5.7109375" style="0" customWidth="1"/>
    <col min="15" max="15" width="4.00390625" style="0" bestFit="1" customWidth="1"/>
    <col min="16" max="16" width="5.7109375" style="0" customWidth="1"/>
    <col min="17" max="22" width="11.7109375" style="0" customWidth="1"/>
  </cols>
  <sheetData>
    <row r="1" spans="1:23" ht="12.75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</row>
    <row r="2" spans="1:23" ht="12.75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12.75">
      <c r="A3" s="138" t="s">
        <v>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16" ht="12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6" spans="1:23" ht="12.75">
      <c r="A6" s="138" t="s">
        <v>77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8" spans="1:16" ht="12.75">
      <c r="A8" t="s">
        <v>78</v>
      </c>
      <c r="B8" s="141"/>
      <c r="C8" s="141"/>
      <c r="D8" s="142" t="s">
        <v>79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10" spans="1:22" ht="12" customHeight="1">
      <c r="A10" s="144" t="s">
        <v>80</v>
      </c>
      <c r="B10" s="144" t="s">
        <v>81</v>
      </c>
      <c r="C10" s="145" t="s">
        <v>82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148" t="s">
        <v>0</v>
      </c>
      <c r="P10" s="149"/>
      <c r="Q10" s="150" t="s">
        <v>83</v>
      </c>
      <c r="R10" s="151"/>
      <c r="S10" s="151"/>
      <c r="T10" s="151"/>
      <c r="U10" s="151"/>
      <c r="V10" s="152"/>
    </row>
    <row r="11" spans="1:22" ht="38.25" customHeight="1">
      <c r="A11" s="153"/>
      <c r="B11" s="153"/>
      <c r="C11" s="145" t="s">
        <v>84</v>
      </c>
      <c r="D11" s="154"/>
      <c r="E11" s="145" t="s">
        <v>85</v>
      </c>
      <c r="F11" s="154"/>
      <c r="G11" s="145" t="s">
        <v>86</v>
      </c>
      <c r="H11" s="154"/>
      <c r="I11" s="145" t="s">
        <v>87</v>
      </c>
      <c r="J11" s="154"/>
      <c r="K11" s="155" t="s">
        <v>88</v>
      </c>
      <c r="L11" s="154"/>
      <c r="M11" s="156" t="s">
        <v>89</v>
      </c>
      <c r="N11" s="157"/>
      <c r="O11" s="156"/>
      <c r="P11" s="157"/>
      <c r="Q11" s="158" t="s">
        <v>84</v>
      </c>
      <c r="R11" s="158" t="s">
        <v>85</v>
      </c>
      <c r="S11" s="158" t="s">
        <v>86</v>
      </c>
      <c r="T11" s="158" t="s">
        <v>87</v>
      </c>
      <c r="U11" s="159" t="s">
        <v>88</v>
      </c>
      <c r="V11" s="159" t="s">
        <v>90</v>
      </c>
    </row>
    <row r="12" spans="1:22" ht="12.75">
      <c r="A12" s="160"/>
      <c r="B12" s="160"/>
      <c r="C12" s="161" t="s">
        <v>15</v>
      </c>
      <c r="D12" s="162" t="s">
        <v>16</v>
      </c>
      <c r="E12" s="161" t="s">
        <v>15</v>
      </c>
      <c r="F12" s="162" t="s">
        <v>16</v>
      </c>
      <c r="G12" s="161" t="s">
        <v>15</v>
      </c>
      <c r="H12" s="162" t="s">
        <v>16</v>
      </c>
      <c r="I12" s="161" t="s">
        <v>15</v>
      </c>
      <c r="J12" s="162" t="s">
        <v>16</v>
      </c>
      <c r="K12" s="161" t="s">
        <v>15</v>
      </c>
      <c r="L12" s="162" t="s">
        <v>16</v>
      </c>
      <c r="M12" s="161" t="s">
        <v>15</v>
      </c>
      <c r="N12" s="162" t="s">
        <v>16</v>
      </c>
      <c r="O12" s="161" t="s">
        <v>15</v>
      </c>
      <c r="P12" s="162" t="s">
        <v>16</v>
      </c>
      <c r="Q12" s="163" t="s">
        <v>91</v>
      </c>
      <c r="R12" s="163" t="s">
        <v>91</v>
      </c>
      <c r="S12" s="163" t="s">
        <v>91</v>
      </c>
      <c r="T12" s="163" t="s">
        <v>91</v>
      </c>
      <c r="U12" s="164" t="s">
        <v>91</v>
      </c>
      <c r="V12" s="164" t="s">
        <v>91</v>
      </c>
    </row>
    <row r="13" spans="1:22" ht="22.5">
      <c r="A13" s="165" t="s">
        <v>27</v>
      </c>
      <c r="B13" s="166">
        <v>2</v>
      </c>
      <c r="C13" s="167">
        <v>1</v>
      </c>
      <c r="D13" s="168">
        <v>3</v>
      </c>
      <c r="E13" s="167">
        <v>2</v>
      </c>
      <c r="F13" s="168">
        <v>0</v>
      </c>
      <c r="G13" s="167">
        <v>1</v>
      </c>
      <c r="H13" s="168">
        <v>3</v>
      </c>
      <c r="I13" s="169">
        <v>38</v>
      </c>
      <c r="J13" s="170">
        <v>37</v>
      </c>
      <c r="K13" s="167">
        <v>0</v>
      </c>
      <c r="L13" s="168">
        <v>0</v>
      </c>
      <c r="M13" s="167">
        <v>0</v>
      </c>
      <c r="N13" s="168">
        <v>0</v>
      </c>
      <c r="O13" s="167">
        <f>+C13+E13+G13+I13+K13+M13</f>
        <v>42</v>
      </c>
      <c r="P13" s="167">
        <f>+D13+F13+H13+J13+L13+N13</f>
        <v>43</v>
      </c>
      <c r="Q13" s="167">
        <v>0</v>
      </c>
      <c r="R13" s="167">
        <v>0</v>
      </c>
      <c r="S13" s="167">
        <v>0</v>
      </c>
      <c r="T13" s="167">
        <v>11</v>
      </c>
      <c r="U13" s="171">
        <v>0</v>
      </c>
      <c r="V13" s="167">
        <v>0</v>
      </c>
    </row>
    <row r="14" spans="1:22" ht="12.75">
      <c r="A14" s="172" t="s">
        <v>71</v>
      </c>
      <c r="B14" s="166">
        <v>2</v>
      </c>
      <c r="C14" s="167">
        <v>0</v>
      </c>
      <c r="D14" s="168">
        <v>1</v>
      </c>
      <c r="E14" s="167"/>
      <c r="F14" s="168"/>
      <c r="G14" s="167">
        <v>1</v>
      </c>
      <c r="H14" s="168">
        <v>1</v>
      </c>
      <c r="I14" s="169">
        <v>10</v>
      </c>
      <c r="J14" s="170">
        <v>12</v>
      </c>
      <c r="K14" s="167">
        <v>3</v>
      </c>
      <c r="L14" s="168">
        <v>3</v>
      </c>
      <c r="M14" s="167">
        <v>0</v>
      </c>
      <c r="N14" s="168">
        <v>0</v>
      </c>
      <c r="O14" s="167">
        <f aca="true" t="shared" si="0" ref="O14:P25">+C14+E14+G14+I14+K14+M14</f>
        <v>14</v>
      </c>
      <c r="P14" s="167">
        <f t="shared" si="0"/>
        <v>17</v>
      </c>
      <c r="Q14" s="167">
        <v>0</v>
      </c>
      <c r="R14" s="167">
        <v>0</v>
      </c>
      <c r="S14" s="167">
        <v>0</v>
      </c>
      <c r="T14" s="167">
        <v>6</v>
      </c>
      <c r="U14" s="171">
        <v>0</v>
      </c>
      <c r="V14" s="167">
        <v>0</v>
      </c>
    </row>
    <row r="15" spans="1:22" ht="12.75">
      <c r="A15" s="172" t="s">
        <v>26</v>
      </c>
      <c r="B15" s="166">
        <v>2</v>
      </c>
      <c r="C15" s="167">
        <v>11</v>
      </c>
      <c r="D15" s="168">
        <v>12</v>
      </c>
      <c r="E15" s="167">
        <v>3</v>
      </c>
      <c r="F15" s="168">
        <v>1</v>
      </c>
      <c r="G15" s="167">
        <v>1</v>
      </c>
      <c r="H15" s="168">
        <v>1</v>
      </c>
      <c r="I15" s="169">
        <v>64</v>
      </c>
      <c r="J15" s="170">
        <v>65</v>
      </c>
      <c r="K15" s="167">
        <v>0</v>
      </c>
      <c r="L15" s="168">
        <v>0</v>
      </c>
      <c r="M15" s="167">
        <v>0</v>
      </c>
      <c r="N15" s="168">
        <v>0</v>
      </c>
      <c r="O15" s="167">
        <f t="shared" si="0"/>
        <v>79</v>
      </c>
      <c r="P15" s="167">
        <f t="shared" si="0"/>
        <v>79</v>
      </c>
      <c r="Q15" s="167">
        <v>0</v>
      </c>
      <c r="R15" s="167">
        <v>0</v>
      </c>
      <c r="S15" s="167">
        <v>0</v>
      </c>
      <c r="T15" s="167">
        <v>5</v>
      </c>
      <c r="U15" s="171">
        <v>0</v>
      </c>
      <c r="V15" s="167">
        <v>0</v>
      </c>
    </row>
    <row r="16" spans="1:22" ht="12.75">
      <c r="A16" s="172" t="s">
        <v>92</v>
      </c>
      <c r="B16" s="166">
        <v>2</v>
      </c>
      <c r="C16" s="167">
        <v>8</v>
      </c>
      <c r="D16" s="168">
        <v>0</v>
      </c>
      <c r="E16" s="167">
        <v>2</v>
      </c>
      <c r="F16" s="168">
        <v>0</v>
      </c>
      <c r="G16" s="167">
        <v>4</v>
      </c>
      <c r="H16" s="168">
        <v>1</v>
      </c>
      <c r="I16" s="169">
        <v>115</v>
      </c>
      <c r="J16" s="170">
        <v>6</v>
      </c>
      <c r="K16" s="167">
        <v>14</v>
      </c>
      <c r="L16" s="168">
        <v>1</v>
      </c>
      <c r="M16" s="167">
        <v>0</v>
      </c>
      <c r="N16" s="168">
        <v>0</v>
      </c>
      <c r="O16" s="167">
        <f t="shared" si="0"/>
        <v>143</v>
      </c>
      <c r="P16" s="167">
        <f t="shared" si="0"/>
        <v>8</v>
      </c>
      <c r="Q16" s="167">
        <v>0</v>
      </c>
      <c r="R16" s="167">
        <v>0</v>
      </c>
      <c r="S16" s="167">
        <v>0</v>
      </c>
      <c r="T16" s="167">
        <v>18</v>
      </c>
      <c r="U16" s="171">
        <v>1</v>
      </c>
      <c r="V16" s="167">
        <v>0</v>
      </c>
    </row>
    <row r="17" spans="1:22" ht="12.75">
      <c r="A17" s="172" t="s">
        <v>93</v>
      </c>
      <c r="B17" s="166">
        <v>2</v>
      </c>
      <c r="C17" s="167">
        <v>0</v>
      </c>
      <c r="D17" s="168">
        <v>0</v>
      </c>
      <c r="E17" s="167">
        <v>0</v>
      </c>
      <c r="F17" s="168">
        <v>0</v>
      </c>
      <c r="G17" s="167">
        <v>1</v>
      </c>
      <c r="H17" s="168">
        <v>2</v>
      </c>
      <c r="I17" s="169">
        <v>28</v>
      </c>
      <c r="J17" s="170">
        <v>27</v>
      </c>
      <c r="K17" s="167">
        <v>0</v>
      </c>
      <c r="L17" s="168">
        <v>0</v>
      </c>
      <c r="M17" s="167">
        <v>0</v>
      </c>
      <c r="N17" s="168">
        <v>0</v>
      </c>
      <c r="O17" s="167">
        <f t="shared" si="0"/>
        <v>29</v>
      </c>
      <c r="P17" s="167">
        <f t="shared" si="0"/>
        <v>29</v>
      </c>
      <c r="Q17" s="167">
        <v>0</v>
      </c>
      <c r="R17" s="167">
        <v>0</v>
      </c>
      <c r="S17" s="167">
        <v>0</v>
      </c>
      <c r="T17" s="167">
        <v>15</v>
      </c>
      <c r="U17" s="171">
        <v>0</v>
      </c>
      <c r="V17" s="167">
        <v>0</v>
      </c>
    </row>
    <row r="18" spans="1:22" ht="33.75">
      <c r="A18" s="173" t="s">
        <v>94</v>
      </c>
      <c r="B18" s="166">
        <v>2</v>
      </c>
      <c r="C18" s="167">
        <v>0</v>
      </c>
      <c r="D18" s="168">
        <v>1</v>
      </c>
      <c r="E18" s="167">
        <v>2</v>
      </c>
      <c r="F18" s="168">
        <v>1</v>
      </c>
      <c r="G18" s="167">
        <v>1</v>
      </c>
      <c r="H18" s="168">
        <v>1</v>
      </c>
      <c r="I18" s="169">
        <v>62</v>
      </c>
      <c r="J18" s="170">
        <v>30</v>
      </c>
      <c r="K18" s="167">
        <v>15</v>
      </c>
      <c r="L18" s="168">
        <v>11</v>
      </c>
      <c r="M18" s="167">
        <v>0</v>
      </c>
      <c r="N18" s="168">
        <v>0</v>
      </c>
      <c r="O18" s="167">
        <f t="shared" si="0"/>
        <v>80</v>
      </c>
      <c r="P18" s="167">
        <f t="shared" si="0"/>
        <v>44</v>
      </c>
      <c r="Q18" s="167">
        <v>0</v>
      </c>
      <c r="R18" s="167">
        <v>0</v>
      </c>
      <c r="S18" s="167">
        <v>0</v>
      </c>
      <c r="T18" s="167">
        <v>16</v>
      </c>
      <c r="U18" s="171">
        <v>0</v>
      </c>
      <c r="V18" s="167">
        <v>0</v>
      </c>
    </row>
    <row r="19" spans="1:22" ht="12.75">
      <c r="A19" s="174"/>
      <c r="B19" s="175"/>
      <c r="C19" s="176"/>
      <c r="D19" s="177"/>
      <c r="E19" s="176"/>
      <c r="F19" s="177"/>
      <c r="G19" s="176"/>
      <c r="H19" s="177"/>
      <c r="I19" s="176"/>
      <c r="J19" s="177"/>
      <c r="K19" s="176"/>
      <c r="L19" s="177"/>
      <c r="M19" s="176"/>
      <c r="N19" s="177"/>
      <c r="O19" s="176"/>
      <c r="P19" s="176"/>
      <c r="Q19" s="176"/>
      <c r="R19" s="176"/>
      <c r="S19" s="176"/>
      <c r="T19" s="176"/>
      <c r="U19" s="178"/>
      <c r="V19" s="175"/>
    </row>
    <row r="20" spans="1:22" ht="22.5">
      <c r="A20" s="165" t="s">
        <v>27</v>
      </c>
      <c r="B20" s="179">
        <v>5</v>
      </c>
      <c r="C20" s="180">
        <v>0</v>
      </c>
      <c r="D20" s="181">
        <v>0</v>
      </c>
      <c r="E20" s="180">
        <v>0</v>
      </c>
      <c r="F20" s="181">
        <v>0</v>
      </c>
      <c r="G20" s="180">
        <v>0</v>
      </c>
      <c r="H20" s="181">
        <v>0</v>
      </c>
      <c r="I20" s="169">
        <v>14</v>
      </c>
      <c r="J20" s="170">
        <v>32</v>
      </c>
      <c r="K20" s="167">
        <v>0</v>
      </c>
      <c r="L20" s="168">
        <v>0</v>
      </c>
      <c r="M20" s="180">
        <v>0</v>
      </c>
      <c r="N20" s="181">
        <v>0</v>
      </c>
      <c r="O20" s="167">
        <f t="shared" si="0"/>
        <v>14</v>
      </c>
      <c r="P20" s="167">
        <f t="shared" si="0"/>
        <v>32</v>
      </c>
      <c r="Q20" s="167">
        <v>0</v>
      </c>
      <c r="R20" s="167">
        <v>0</v>
      </c>
      <c r="S20" s="167">
        <v>0</v>
      </c>
      <c r="T20" s="167">
        <v>0</v>
      </c>
      <c r="U20" s="171">
        <v>0</v>
      </c>
      <c r="V20" s="167">
        <v>0</v>
      </c>
    </row>
    <row r="21" spans="1:22" ht="12.75">
      <c r="A21" s="182" t="s">
        <v>71</v>
      </c>
      <c r="B21" s="179">
        <v>5</v>
      </c>
      <c r="C21" s="180">
        <v>1</v>
      </c>
      <c r="D21" s="181"/>
      <c r="E21" s="180">
        <v>0</v>
      </c>
      <c r="F21" s="181">
        <v>0</v>
      </c>
      <c r="G21" s="180">
        <v>0</v>
      </c>
      <c r="H21" s="181">
        <v>0</v>
      </c>
      <c r="I21" s="169">
        <v>18</v>
      </c>
      <c r="J21" s="170">
        <v>14</v>
      </c>
      <c r="K21" s="167">
        <v>3</v>
      </c>
      <c r="L21" s="168">
        <v>1</v>
      </c>
      <c r="M21" s="180">
        <v>0</v>
      </c>
      <c r="N21" s="181">
        <v>0</v>
      </c>
      <c r="O21" s="167">
        <f t="shared" si="0"/>
        <v>22</v>
      </c>
      <c r="P21" s="167">
        <f t="shared" si="0"/>
        <v>15</v>
      </c>
      <c r="Q21" s="167">
        <v>0</v>
      </c>
      <c r="R21" s="167">
        <v>0</v>
      </c>
      <c r="S21" s="167">
        <v>0</v>
      </c>
      <c r="T21" s="167">
        <v>0</v>
      </c>
      <c r="U21" s="171">
        <v>0</v>
      </c>
      <c r="V21" s="167">
        <v>0</v>
      </c>
    </row>
    <row r="22" spans="1:22" ht="12.75">
      <c r="A22" s="182" t="s">
        <v>26</v>
      </c>
      <c r="B22" s="179">
        <v>5</v>
      </c>
      <c r="C22" s="180">
        <v>9</v>
      </c>
      <c r="D22" s="181">
        <v>19</v>
      </c>
      <c r="E22" s="180">
        <v>0</v>
      </c>
      <c r="F22" s="181">
        <v>0</v>
      </c>
      <c r="G22" s="180">
        <v>0</v>
      </c>
      <c r="H22" s="181">
        <v>0</v>
      </c>
      <c r="I22" s="169">
        <v>33</v>
      </c>
      <c r="J22" s="170">
        <v>71</v>
      </c>
      <c r="K22" s="167">
        <v>0</v>
      </c>
      <c r="L22" s="168">
        <v>0</v>
      </c>
      <c r="M22" s="180">
        <v>0</v>
      </c>
      <c r="N22" s="181">
        <v>0</v>
      </c>
      <c r="O22" s="167">
        <f t="shared" si="0"/>
        <v>42</v>
      </c>
      <c r="P22" s="167">
        <f t="shared" si="0"/>
        <v>90</v>
      </c>
      <c r="Q22" s="167">
        <v>0</v>
      </c>
      <c r="R22" s="167">
        <v>0</v>
      </c>
      <c r="S22" s="167">
        <v>0</v>
      </c>
      <c r="T22" s="167">
        <v>3</v>
      </c>
      <c r="U22" s="171">
        <v>0</v>
      </c>
      <c r="V22" s="167">
        <v>0</v>
      </c>
    </row>
    <row r="23" spans="1:22" ht="12.75">
      <c r="A23" s="182" t="s">
        <v>92</v>
      </c>
      <c r="B23" s="179">
        <v>5</v>
      </c>
      <c r="C23" s="180">
        <v>3</v>
      </c>
      <c r="D23" s="181">
        <v>0</v>
      </c>
      <c r="E23" s="180">
        <v>1</v>
      </c>
      <c r="F23" s="181">
        <v>0</v>
      </c>
      <c r="G23" s="180">
        <v>0</v>
      </c>
      <c r="H23" s="181">
        <v>0</v>
      </c>
      <c r="I23" s="169">
        <v>64</v>
      </c>
      <c r="J23" s="170">
        <v>1</v>
      </c>
      <c r="K23" s="167">
        <v>17</v>
      </c>
      <c r="L23" s="168">
        <v>0</v>
      </c>
      <c r="M23" s="180">
        <v>0</v>
      </c>
      <c r="N23" s="181">
        <v>0</v>
      </c>
      <c r="O23" s="167">
        <f t="shared" si="0"/>
        <v>85</v>
      </c>
      <c r="P23" s="167">
        <f t="shared" si="0"/>
        <v>1</v>
      </c>
      <c r="Q23" s="167">
        <v>0</v>
      </c>
      <c r="R23" s="167">
        <v>0</v>
      </c>
      <c r="S23" s="167">
        <v>0</v>
      </c>
      <c r="T23" s="167">
        <v>1</v>
      </c>
      <c r="U23" s="171">
        <v>0</v>
      </c>
      <c r="V23" s="167">
        <v>0</v>
      </c>
    </row>
    <row r="24" spans="1:22" ht="12.75">
      <c r="A24" s="182" t="s">
        <v>93</v>
      </c>
      <c r="B24" s="179">
        <v>5</v>
      </c>
      <c r="C24" s="180">
        <v>1</v>
      </c>
      <c r="D24" s="181">
        <v>1</v>
      </c>
      <c r="E24" s="180">
        <v>0</v>
      </c>
      <c r="F24" s="181">
        <v>0</v>
      </c>
      <c r="G24" s="180">
        <v>0</v>
      </c>
      <c r="H24" s="181">
        <v>0</v>
      </c>
      <c r="I24" s="169">
        <v>11</v>
      </c>
      <c r="J24" s="170">
        <v>22</v>
      </c>
      <c r="K24" s="167">
        <v>0</v>
      </c>
      <c r="L24" s="168">
        <v>0</v>
      </c>
      <c r="M24" s="180">
        <v>0</v>
      </c>
      <c r="N24" s="181">
        <v>0</v>
      </c>
      <c r="O24" s="167">
        <f t="shared" si="0"/>
        <v>12</v>
      </c>
      <c r="P24" s="167">
        <f t="shared" si="0"/>
        <v>23</v>
      </c>
      <c r="Q24" s="167">
        <v>0</v>
      </c>
      <c r="R24" s="167">
        <v>0</v>
      </c>
      <c r="S24" s="167">
        <v>1</v>
      </c>
      <c r="T24" s="167">
        <v>0</v>
      </c>
      <c r="U24" s="171">
        <v>0</v>
      </c>
      <c r="V24" s="167">
        <v>0</v>
      </c>
    </row>
    <row r="25" spans="1:22" ht="33.75">
      <c r="A25" s="183" t="s">
        <v>94</v>
      </c>
      <c r="B25" s="179">
        <v>5</v>
      </c>
      <c r="C25" s="180">
        <v>0</v>
      </c>
      <c r="D25" s="181">
        <v>0</v>
      </c>
      <c r="E25" s="180">
        <v>0</v>
      </c>
      <c r="F25" s="181">
        <v>0</v>
      </c>
      <c r="G25" s="180">
        <v>0</v>
      </c>
      <c r="H25" s="181">
        <v>0</v>
      </c>
      <c r="I25" s="169">
        <v>35</v>
      </c>
      <c r="J25" s="170">
        <v>11</v>
      </c>
      <c r="K25" s="167">
        <v>32</v>
      </c>
      <c r="L25" s="168">
        <v>11</v>
      </c>
      <c r="M25" s="180">
        <v>0</v>
      </c>
      <c r="N25" s="181">
        <v>0</v>
      </c>
      <c r="O25" s="167">
        <f t="shared" si="0"/>
        <v>67</v>
      </c>
      <c r="P25" s="167">
        <f t="shared" si="0"/>
        <v>22</v>
      </c>
      <c r="Q25" s="167">
        <v>0</v>
      </c>
      <c r="R25" s="167">
        <v>0</v>
      </c>
      <c r="S25" s="167">
        <v>0</v>
      </c>
      <c r="T25" s="167">
        <v>0</v>
      </c>
      <c r="U25" s="171">
        <v>0</v>
      </c>
      <c r="V25" s="167">
        <v>0</v>
      </c>
    </row>
    <row r="26" spans="1:23" ht="12.75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6"/>
      <c r="P26" s="187"/>
      <c r="Q26" s="188"/>
      <c r="R26" s="189"/>
      <c r="S26" s="189"/>
      <c r="T26" s="189"/>
      <c r="U26" s="190"/>
      <c r="V26" s="191"/>
      <c r="W26" s="192"/>
    </row>
    <row r="27" spans="1:23" ht="12.75">
      <c r="A27" s="193"/>
      <c r="B27" s="194" t="s">
        <v>95</v>
      </c>
      <c r="C27" s="195">
        <f>+C13+C14+C15+C16+C17+C18+C20+C21+C22+C23+C24+C25</f>
        <v>34</v>
      </c>
      <c r="D27" s="195">
        <f>+D13+D14+D15+D16+D17+D18+D20+D21+D22+D23+D24+D25</f>
        <v>37</v>
      </c>
      <c r="E27" s="195">
        <f>+E13+E14+E15+E16+E17+E18+E20+E21+E22+E23+E24+E25</f>
        <v>10</v>
      </c>
      <c r="F27" s="195">
        <f aca="true" t="shared" si="1" ref="F27:V27">+F13+F14+F15+F16+F17+F18+F20+F21+F22+F23+F24+F25</f>
        <v>2</v>
      </c>
      <c r="G27" s="195">
        <f t="shared" si="1"/>
        <v>9</v>
      </c>
      <c r="H27" s="195">
        <f t="shared" si="1"/>
        <v>9</v>
      </c>
      <c r="I27" s="196">
        <f t="shared" si="1"/>
        <v>492</v>
      </c>
      <c r="J27" s="196">
        <f t="shared" si="1"/>
        <v>328</v>
      </c>
      <c r="K27" s="196">
        <f t="shared" si="1"/>
        <v>84</v>
      </c>
      <c r="L27" s="196">
        <f t="shared" si="1"/>
        <v>27</v>
      </c>
      <c r="M27" s="195">
        <f t="shared" si="1"/>
        <v>0</v>
      </c>
      <c r="N27" s="195">
        <f t="shared" si="1"/>
        <v>0</v>
      </c>
      <c r="O27" s="195">
        <f t="shared" si="1"/>
        <v>629</v>
      </c>
      <c r="P27" s="195">
        <f t="shared" si="1"/>
        <v>403</v>
      </c>
      <c r="Q27" s="195">
        <f t="shared" si="1"/>
        <v>0</v>
      </c>
      <c r="R27" s="195">
        <f t="shared" si="1"/>
        <v>0</v>
      </c>
      <c r="S27" s="195">
        <f t="shared" si="1"/>
        <v>1</v>
      </c>
      <c r="T27" s="195">
        <f t="shared" si="1"/>
        <v>75</v>
      </c>
      <c r="U27" s="195">
        <f t="shared" si="1"/>
        <v>1</v>
      </c>
      <c r="V27" s="195">
        <f t="shared" si="1"/>
        <v>0</v>
      </c>
      <c r="W27" s="197"/>
    </row>
    <row r="28" spans="1:23" ht="12.75">
      <c r="A28" s="198"/>
      <c r="B28" s="199" t="s">
        <v>96</v>
      </c>
      <c r="C28" s="200">
        <f>C27+D27</f>
        <v>71</v>
      </c>
      <c r="D28" s="201"/>
      <c r="E28" s="200">
        <f>E27+F27</f>
        <v>12</v>
      </c>
      <c r="F28" s="201"/>
      <c r="G28" s="200">
        <f>G27+H27</f>
        <v>18</v>
      </c>
      <c r="H28" s="201"/>
      <c r="I28" s="202">
        <f>I27+J27</f>
        <v>820</v>
      </c>
      <c r="J28" s="203"/>
      <c r="K28" s="202">
        <f>K27+L27</f>
        <v>111</v>
      </c>
      <c r="L28" s="203"/>
      <c r="M28" s="200">
        <f>M27+N27</f>
        <v>0</v>
      </c>
      <c r="N28" s="201"/>
      <c r="O28" s="200">
        <f>O27+P27</f>
        <v>1032</v>
      </c>
      <c r="P28" s="201"/>
      <c r="Q28" s="200">
        <f>+Q27+R27+S27+T27+U27+V27</f>
        <v>77</v>
      </c>
      <c r="R28" s="204"/>
      <c r="S28" s="204"/>
      <c r="T28" s="204"/>
      <c r="U28" s="204"/>
      <c r="V28" s="201"/>
      <c r="W28" s="198"/>
    </row>
    <row r="31" spans="9:10" ht="12.75">
      <c r="I31" s="205"/>
      <c r="J31" s="205"/>
    </row>
  </sheetData>
  <sheetProtection/>
  <mergeCells count="24">
    <mergeCell ref="O28:P28"/>
    <mergeCell ref="Q28:V28"/>
    <mergeCell ref="C28:D28"/>
    <mergeCell ref="E28:F28"/>
    <mergeCell ref="G28:H28"/>
    <mergeCell ref="I28:J28"/>
    <mergeCell ref="K28:L28"/>
    <mergeCell ref="M28:N28"/>
    <mergeCell ref="C11:D11"/>
    <mergeCell ref="E11:F11"/>
    <mergeCell ref="G11:H11"/>
    <mergeCell ref="I11:J11"/>
    <mergeCell ref="K11:L11"/>
    <mergeCell ref="M11:N11"/>
    <mergeCell ref="A1:V1"/>
    <mergeCell ref="A2:W2"/>
    <mergeCell ref="A3:W3"/>
    <mergeCell ref="A4:P4"/>
    <mergeCell ref="A6:W6"/>
    <mergeCell ref="A10:A12"/>
    <mergeCell ref="B10:B12"/>
    <mergeCell ref="C10:M10"/>
    <mergeCell ref="O10:P11"/>
    <mergeCell ref="Q10:V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M30" sqref="M30"/>
    </sheetView>
  </sheetViews>
  <sheetFormatPr defaultColWidth="11.421875" defaultRowHeight="12.75"/>
  <cols>
    <col min="1" max="2" width="12.7109375" style="0" customWidth="1"/>
    <col min="3" max="16" width="5.7109375" style="0" customWidth="1"/>
    <col min="17" max="21" width="11.7109375" style="0" customWidth="1"/>
    <col min="22" max="22" width="12.421875" style="0" customWidth="1"/>
  </cols>
  <sheetData>
    <row r="1" spans="1:23" ht="12.75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</row>
    <row r="2" spans="1:23" ht="12.75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ht="12.75">
      <c r="A3" s="138" t="s">
        <v>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16" ht="12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6" spans="1:23" ht="12.75">
      <c r="A6" s="138" t="s">
        <v>77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8" spans="1:16" ht="12.75">
      <c r="A8" t="s">
        <v>78</v>
      </c>
      <c r="B8" s="141"/>
      <c r="C8" s="141"/>
      <c r="D8" s="143" t="s">
        <v>97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10" spans="1:22" ht="12" customHeight="1">
      <c r="A10" s="144" t="s">
        <v>80</v>
      </c>
      <c r="B10" s="144" t="s">
        <v>81</v>
      </c>
      <c r="C10" s="145" t="s">
        <v>82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148" t="s">
        <v>0</v>
      </c>
      <c r="P10" s="149"/>
      <c r="Q10" s="150" t="s">
        <v>83</v>
      </c>
      <c r="R10" s="151"/>
      <c r="S10" s="151"/>
      <c r="T10" s="151"/>
      <c r="U10" s="151"/>
      <c r="V10" s="152"/>
    </row>
    <row r="11" spans="1:22" ht="38.25" customHeight="1">
      <c r="A11" s="153"/>
      <c r="B11" s="153"/>
      <c r="C11" s="145" t="s">
        <v>84</v>
      </c>
      <c r="D11" s="154"/>
      <c r="E11" s="145" t="s">
        <v>85</v>
      </c>
      <c r="F11" s="154"/>
      <c r="G11" s="145" t="s">
        <v>86</v>
      </c>
      <c r="H11" s="154"/>
      <c r="I11" s="145" t="s">
        <v>87</v>
      </c>
      <c r="J11" s="154"/>
      <c r="K11" s="155" t="s">
        <v>88</v>
      </c>
      <c r="L11" s="154"/>
      <c r="M11" s="156" t="s">
        <v>89</v>
      </c>
      <c r="N11" s="157"/>
      <c r="O11" s="156"/>
      <c r="P11" s="157"/>
      <c r="Q11" s="158" t="s">
        <v>84</v>
      </c>
      <c r="R11" s="158" t="s">
        <v>85</v>
      </c>
      <c r="S11" s="206" t="s">
        <v>86</v>
      </c>
      <c r="T11" s="158" t="s">
        <v>87</v>
      </c>
      <c r="U11" s="159" t="s">
        <v>88</v>
      </c>
      <c r="V11" s="207" t="s">
        <v>87</v>
      </c>
    </row>
    <row r="12" spans="1:22" ht="12.75">
      <c r="A12" s="160"/>
      <c r="B12" s="160"/>
      <c r="C12" s="161" t="s">
        <v>15</v>
      </c>
      <c r="D12" s="162" t="s">
        <v>16</v>
      </c>
      <c r="E12" s="161" t="s">
        <v>15</v>
      </c>
      <c r="F12" s="162" t="s">
        <v>16</v>
      </c>
      <c r="G12" s="161" t="s">
        <v>15</v>
      </c>
      <c r="H12" s="162" t="s">
        <v>16</v>
      </c>
      <c r="I12" s="161" t="s">
        <v>15</v>
      </c>
      <c r="J12" s="162" t="s">
        <v>16</v>
      </c>
      <c r="K12" s="161" t="s">
        <v>15</v>
      </c>
      <c r="L12" s="162" t="s">
        <v>16</v>
      </c>
      <c r="M12" s="161" t="s">
        <v>15</v>
      </c>
      <c r="N12" s="162" t="s">
        <v>16</v>
      </c>
      <c r="O12" s="161" t="s">
        <v>15</v>
      </c>
      <c r="P12" s="162" t="s">
        <v>16</v>
      </c>
      <c r="Q12" s="163" t="s">
        <v>91</v>
      </c>
      <c r="R12" s="163" t="s">
        <v>91</v>
      </c>
      <c r="S12" s="163" t="s">
        <v>91</v>
      </c>
      <c r="T12" s="163" t="s">
        <v>91</v>
      </c>
      <c r="U12" s="164" t="s">
        <v>91</v>
      </c>
      <c r="V12" s="164" t="s">
        <v>98</v>
      </c>
    </row>
    <row r="13" spans="1:22" ht="12.75">
      <c r="A13" s="208" t="s">
        <v>99</v>
      </c>
      <c r="B13" s="209">
        <v>8</v>
      </c>
      <c r="C13" s="167">
        <v>0</v>
      </c>
      <c r="D13" s="168">
        <v>0</v>
      </c>
      <c r="E13" s="167">
        <v>0</v>
      </c>
      <c r="F13" s="168">
        <v>0</v>
      </c>
      <c r="G13" s="167">
        <v>0</v>
      </c>
      <c r="H13" s="168">
        <v>0</v>
      </c>
      <c r="I13" s="167">
        <v>16</v>
      </c>
      <c r="J13" s="168">
        <v>32</v>
      </c>
      <c r="K13" s="167">
        <v>0</v>
      </c>
      <c r="L13" s="168">
        <v>0</v>
      </c>
      <c r="M13" s="167">
        <v>0</v>
      </c>
      <c r="N13" s="168">
        <v>0</v>
      </c>
      <c r="O13" s="210">
        <f aca="true" t="shared" si="0" ref="O13:O25">C13+E13+G13+I13+K13+M13</f>
        <v>16</v>
      </c>
      <c r="P13" s="211">
        <f aca="true" t="shared" si="1" ref="P13:P25">D13+F13+H13+J13+N13+L13</f>
        <v>32</v>
      </c>
      <c r="Q13" s="212">
        <v>0</v>
      </c>
      <c r="R13" s="212">
        <v>0</v>
      </c>
      <c r="S13" s="212">
        <v>0</v>
      </c>
      <c r="T13" s="212">
        <v>0</v>
      </c>
      <c r="U13" s="213">
        <v>0</v>
      </c>
      <c r="V13" s="214">
        <v>0</v>
      </c>
    </row>
    <row r="14" spans="1:22" ht="12.75">
      <c r="A14" s="208" t="s">
        <v>100</v>
      </c>
      <c r="B14" s="209">
        <v>8</v>
      </c>
      <c r="C14" s="167">
        <v>0</v>
      </c>
      <c r="D14" s="168">
        <v>0</v>
      </c>
      <c r="E14" s="167">
        <v>0</v>
      </c>
      <c r="F14" s="168">
        <v>0</v>
      </c>
      <c r="G14" s="167">
        <v>0</v>
      </c>
      <c r="H14" s="168">
        <v>0</v>
      </c>
      <c r="I14" s="167">
        <v>18</v>
      </c>
      <c r="J14" s="168">
        <v>22</v>
      </c>
      <c r="K14" s="167">
        <v>0</v>
      </c>
      <c r="L14" s="168">
        <v>0</v>
      </c>
      <c r="M14" s="167">
        <v>0</v>
      </c>
      <c r="N14" s="168">
        <v>0</v>
      </c>
      <c r="O14" s="210">
        <f t="shared" si="0"/>
        <v>18</v>
      </c>
      <c r="P14" s="211">
        <f t="shared" si="1"/>
        <v>22</v>
      </c>
      <c r="Q14" s="212">
        <v>0</v>
      </c>
      <c r="R14" s="212">
        <v>0</v>
      </c>
      <c r="S14" s="212">
        <v>0</v>
      </c>
      <c r="T14" s="212">
        <v>2</v>
      </c>
      <c r="U14" s="213">
        <v>0</v>
      </c>
      <c r="V14" s="214">
        <v>0</v>
      </c>
    </row>
    <row r="15" spans="1:22" ht="12.75">
      <c r="A15" s="208" t="s">
        <v>101</v>
      </c>
      <c r="B15" s="209">
        <v>8</v>
      </c>
      <c r="C15" s="167">
        <v>0</v>
      </c>
      <c r="D15" s="168">
        <v>1</v>
      </c>
      <c r="E15" s="167">
        <v>0</v>
      </c>
      <c r="F15" s="168">
        <v>0</v>
      </c>
      <c r="G15" s="167">
        <v>0</v>
      </c>
      <c r="H15" s="168">
        <v>0</v>
      </c>
      <c r="I15" s="167">
        <v>25</v>
      </c>
      <c r="J15" s="168">
        <v>47</v>
      </c>
      <c r="K15" s="167">
        <v>0</v>
      </c>
      <c r="L15" s="168">
        <v>0</v>
      </c>
      <c r="M15" s="167">
        <v>0</v>
      </c>
      <c r="N15" s="168">
        <v>0</v>
      </c>
      <c r="O15" s="210">
        <f t="shared" si="0"/>
        <v>25</v>
      </c>
      <c r="P15" s="211">
        <f t="shared" si="1"/>
        <v>48</v>
      </c>
      <c r="Q15" s="212">
        <v>0</v>
      </c>
      <c r="R15" s="212">
        <v>0</v>
      </c>
      <c r="S15" s="212">
        <v>0</v>
      </c>
      <c r="T15" s="212">
        <v>4</v>
      </c>
      <c r="U15" s="213">
        <v>0</v>
      </c>
      <c r="V15" s="214">
        <v>0</v>
      </c>
    </row>
    <row r="16" spans="1:22" ht="12.75">
      <c r="A16" s="208" t="s">
        <v>102</v>
      </c>
      <c r="B16" s="209">
        <v>8</v>
      </c>
      <c r="C16" s="167">
        <v>0</v>
      </c>
      <c r="D16" s="168">
        <v>0</v>
      </c>
      <c r="E16" s="167">
        <v>0</v>
      </c>
      <c r="F16" s="168">
        <v>0</v>
      </c>
      <c r="G16" s="167">
        <v>0</v>
      </c>
      <c r="H16" s="168">
        <v>0</v>
      </c>
      <c r="I16" s="167">
        <v>57</v>
      </c>
      <c r="J16" s="168">
        <v>2</v>
      </c>
      <c r="K16" s="167">
        <v>0</v>
      </c>
      <c r="L16" s="168">
        <v>0</v>
      </c>
      <c r="M16" s="167">
        <v>0</v>
      </c>
      <c r="N16" s="168">
        <v>0</v>
      </c>
      <c r="O16" s="210">
        <f t="shared" si="0"/>
        <v>57</v>
      </c>
      <c r="P16" s="211">
        <f t="shared" si="1"/>
        <v>2</v>
      </c>
      <c r="Q16" s="212">
        <v>0</v>
      </c>
      <c r="R16" s="212">
        <v>0</v>
      </c>
      <c r="S16" s="212">
        <v>0</v>
      </c>
      <c r="T16" s="212">
        <v>3</v>
      </c>
      <c r="U16" s="213">
        <v>0</v>
      </c>
      <c r="V16" s="214">
        <v>0</v>
      </c>
    </row>
    <row r="17" spans="1:22" ht="12.75">
      <c r="A17" s="208" t="s">
        <v>103</v>
      </c>
      <c r="B17" s="209">
        <v>8</v>
      </c>
      <c r="C17" s="167">
        <v>0</v>
      </c>
      <c r="D17" s="168">
        <v>0</v>
      </c>
      <c r="E17" s="167">
        <v>0</v>
      </c>
      <c r="F17" s="168">
        <v>0</v>
      </c>
      <c r="G17" s="167">
        <v>0</v>
      </c>
      <c r="H17" s="168">
        <v>0</v>
      </c>
      <c r="I17" s="167">
        <v>20</v>
      </c>
      <c r="J17" s="168">
        <v>19</v>
      </c>
      <c r="K17" s="167">
        <v>0</v>
      </c>
      <c r="L17" s="168">
        <v>0</v>
      </c>
      <c r="M17" s="167">
        <v>0</v>
      </c>
      <c r="N17" s="168">
        <v>0</v>
      </c>
      <c r="O17" s="210">
        <f t="shared" si="0"/>
        <v>20</v>
      </c>
      <c r="P17" s="211">
        <f t="shared" si="1"/>
        <v>19</v>
      </c>
      <c r="Q17" s="212">
        <v>0</v>
      </c>
      <c r="R17" s="212">
        <v>0</v>
      </c>
      <c r="S17" s="212">
        <v>0</v>
      </c>
      <c r="T17" s="212">
        <v>3</v>
      </c>
      <c r="U17" s="213">
        <v>0</v>
      </c>
      <c r="V17" s="214">
        <v>0</v>
      </c>
    </row>
    <row r="18" spans="1:22" ht="12.75">
      <c r="A18" s="208" t="s">
        <v>104</v>
      </c>
      <c r="B18" s="209">
        <v>8</v>
      </c>
      <c r="C18" s="167">
        <v>0</v>
      </c>
      <c r="D18" s="168">
        <v>0</v>
      </c>
      <c r="E18" s="167">
        <v>0</v>
      </c>
      <c r="F18" s="168">
        <v>0</v>
      </c>
      <c r="G18" s="167">
        <v>0</v>
      </c>
      <c r="H18" s="168">
        <v>0</v>
      </c>
      <c r="I18" s="167">
        <v>50</v>
      </c>
      <c r="J18" s="168">
        <v>22</v>
      </c>
      <c r="K18" s="167">
        <v>0</v>
      </c>
      <c r="L18" s="168">
        <v>0</v>
      </c>
      <c r="M18" s="167">
        <v>0</v>
      </c>
      <c r="N18" s="168">
        <v>0</v>
      </c>
      <c r="O18" s="210">
        <f t="shared" si="0"/>
        <v>50</v>
      </c>
      <c r="P18" s="211">
        <f t="shared" si="1"/>
        <v>22</v>
      </c>
      <c r="Q18" s="212">
        <v>0</v>
      </c>
      <c r="R18" s="212">
        <v>0</v>
      </c>
      <c r="S18" s="212">
        <v>0</v>
      </c>
      <c r="T18" s="212">
        <v>0</v>
      </c>
      <c r="U18" s="213">
        <v>0</v>
      </c>
      <c r="V18" s="214">
        <v>0</v>
      </c>
    </row>
    <row r="19" spans="1:22" ht="12.75">
      <c r="A19" s="215"/>
      <c r="B19" s="216"/>
      <c r="C19" s="217"/>
      <c r="D19" s="218"/>
      <c r="E19" s="217"/>
      <c r="F19" s="218"/>
      <c r="G19" s="217"/>
      <c r="H19" s="218"/>
      <c r="I19" s="217"/>
      <c r="J19" s="218"/>
      <c r="K19" s="217"/>
      <c r="L19" s="218"/>
      <c r="M19" s="217"/>
      <c r="N19" s="218"/>
      <c r="O19" s="219"/>
      <c r="P19" s="220"/>
      <c r="Q19" s="221"/>
      <c r="R19" s="221"/>
      <c r="S19" s="221"/>
      <c r="T19" s="221"/>
      <c r="U19" s="222"/>
      <c r="V19" s="223"/>
    </row>
    <row r="20" spans="1:22" s="205" customFormat="1" ht="12.75">
      <c r="A20" s="208" t="s">
        <v>99</v>
      </c>
      <c r="B20" s="166">
        <v>11</v>
      </c>
      <c r="C20" s="167">
        <v>0</v>
      </c>
      <c r="D20" s="168">
        <v>0</v>
      </c>
      <c r="E20" s="167">
        <v>0</v>
      </c>
      <c r="F20" s="168">
        <v>0</v>
      </c>
      <c r="G20" s="167">
        <v>0</v>
      </c>
      <c r="H20" s="168">
        <v>0</v>
      </c>
      <c r="I20" s="167">
        <v>9</v>
      </c>
      <c r="J20" s="168">
        <v>11</v>
      </c>
      <c r="K20" s="167">
        <v>0</v>
      </c>
      <c r="L20" s="168">
        <v>0</v>
      </c>
      <c r="M20" s="167">
        <v>0</v>
      </c>
      <c r="N20" s="168">
        <v>0</v>
      </c>
      <c r="O20" s="210">
        <f t="shared" si="0"/>
        <v>9</v>
      </c>
      <c r="P20" s="211">
        <f t="shared" si="1"/>
        <v>11</v>
      </c>
      <c r="Q20" s="167">
        <v>0</v>
      </c>
      <c r="R20" s="167">
        <v>0</v>
      </c>
      <c r="S20" s="167">
        <v>0</v>
      </c>
      <c r="T20" s="167">
        <v>0</v>
      </c>
      <c r="U20" s="171">
        <v>0</v>
      </c>
      <c r="V20" s="214">
        <v>20</v>
      </c>
    </row>
    <row r="21" spans="1:22" s="205" customFormat="1" ht="12.75">
      <c r="A21" s="208" t="s">
        <v>100</v>
      </c>
      <c r="B21" s="166">
        <v>11</v>
      </c>
      <c r="C21" s="167">
        <v>0</v>
      </c>
      <c r="D21" s="168">
        <v>0</v>
      </c>
      <c r="E21" s="167">
        <v>0</v>
      </c>
      <c r="F21" s="168">
        <v>0</v>
      </c>
      <c r="G21" s="167">
        <v>0</v>
      </c>
      <c r="H21" s="168">
        <v>0</v>
      </c>
      <c r="I21" s="167">
        <v>2</v>
      </c>
      <c r="J21" s="168">
        <v>1</v>
      </c>
      <c r="K21" s="167">
        <v>0</v>
      </c>
      <c r="L21" s="168">
        <v>0</v>
      </c>
      <c r="M21" s="167">
        <v>0</v>
      </c>
      <c r="N21" s="168">
        <v>0</v>
      </c>
      <c r="O21" s="210">
        <f t="shared" si="0"/>
        <v>2</v>
      </c>
      <c r="P21" s="211">
        <f t="shared" si="1"/>
        <v>1</v>
      </c>
      <c r="Q21" s="167">
        <v>0</v>
      </c>
      <c r="R21" s="167">
        <v>0</v>
      </c>
      <c r="S21" s="167">
        <v>0</v>
      </c>
      <c r="T21" s="167">
        <v>0</v>
      </c>
      <c r="U21" s="171">
        <v>0</v>
      </c>
      <c r="V21" s="214">
        <v>3</v>
      </c>
    </row>
    <row r="22" spans="1:22" s="205" customFormat="1" ht="12.75">
      <c r="A22" s="208" t="s">
        <v>101</v>
      </c>
      <c r="B22" s="166">
        <v>11</v>
      </c>
      <c r="C22" s="167">
        <v>0</v>
      </c>
      <c r="D22" s="168">
        <v>0</v>
      </c>
      <c r="E22" s="167">
        <v>0</v>
      </c>
      <c r="F22" s="168">
        <v>0</v>
      </c>
      <c r="G22" s="167">
        <v>0</v>
      </c>
      <c r="H22" s="168">
        <v>0</v>
      </c>
      <c r="I22" s="167">
        <v>20</v>
      </c>
      <c r="J22" s="168">
        <v>31</v>
      </c>
      <c r="K22" s="167">
        <v>0</v>
      </c>
      <c r="L22" s="168">
        <v>0</v>
      </c>
      <c r="M22" s="167">
        <v>0</v>
      </c>
      <c r="N22" s="168">
        <v>0</v>
      </c>
      <c r="O22" s="210">
        <f t="shared" si="0"/>
        <v>20</v>
      </c>
      <c r="P22" s="211">
        <f t="shared" si="1"/>
        <v>31</v>
      </c>
      <c r="Q22" s="167">
        <v>0</v>
      </c>
      <c r="R22" s="167">
        <v>0</v>
      </c>
      <c r="S22" s="167">
        <v>0</v>
      </c>
      <c r="T22" s="167">
        <v>0</v>
      </c>
      <c r="U22" s="171">
        <v>0</v>
      </c>
      <c r="V22" s="214">
        <v>51</v>
      </c>
    </row>
    <row r="23" spans="1:22" s="205" customFormat="1" ht="12.75">
      <c r="A23" s="208" t="s">
        <v>102</v>
      </c>
      <c r="B23" s="166">
        <v>11</v>
      </c>
      <c r="C23" s="167">
        <v>0</v>
      </c>
      <c r="D23" s="168">
        <v>0</v>
      </c>
      <c r="E23" s="167">
        <v>0</v>
      </c>
      <c r="F23" s="168">
        <v>0</v>
      </c>
      <c r="G23" s="167">
        <v>0</v>
      </c>
      <c r="H23" s="168">
        <v>0</v>
      </c>
      <c r="I23" s="167">
        <v>14</v>
      </c>
      <c r="J23" s="168">
        <v>1</v>
      </c>
      <c r="K23" s="167">
        <v>0</v>
      </c>
      <c r="L23" s="168">
        <v>0</v>
      </c>
      <c r="M23" s="167">
        <v>0</v>
      </c>
      <c r="N23" s="168">
        <v>0</v>
      </c>
      <c r="O23" s="210">
        <f t="shared" si="0"/>
        <v>14</v>
      </c>
      <c r="P23" s="211">
        <f t="shared" si="1"/>
        <v>1</v>
      </c>
      <c r="Q23" s="167">
        <v>0</v>
      </c>
      <c r="R23" s="167">
        <v>0</v>
      </c>
      <c r="S23" s="167">
        <v>0</v>
      </c>
      <c r="T23" s="167">
        <v>0</v>
      </c>
      <c r="U23" s="171">
        <v>0</v>
      </c>
      <c r="V23" s="214">
        <v>15</v>
      </c>
    </row>
    <row r="24" spans="1:22" s="205" customFormat="1" ht="12.75">
      <c r="A24" s="208" t="s">
        <v>103</v>
      </c>
      <c r="B24" s="166">
        <v>11</v>
      </c>
      <c r="C24" s="167">
        <v>0</v>
      </c>
      <c r="D24" s="168">
        <v>0</v>
      </c>
      <c r="E24" s="167">
        <v>0</v>
      </c>
      <c r="F24" s="168">
        <v>0</v>
      </c>
      <c r="G24" s="167">
        <v>0</v>
      </c>
      <c r="H24" s="168">
        <v>0</v>
      </c>
      <c r="I24" s="167">
        <v>3</v>
      </c>
      <c r="J24" s="168">
        <v>6</v>
      </c>
      <c r="K24" s="167">
        <v>0</v>
      </c>
      <c r="L24" s="168">
        <v>0</v>
      </c>
      <c r="M24" s="167">
        <v>0</v>
      </c>
      <c r="N24" s="168">
        <v>0</v>
      </c>
      <c r="O24" s="210">
        <f t="shared" si="0"/>
        <v>3</v>
      </c>
      <c r="P24" s="211">
        <f t="shared" si="1"/>
        <v>6</v>
      </c>
      <c r="Q24" s="167">
        <v>0</v>
      </c>
      <c r="R24" s="167">
        <v>0</v>
      </c>
      <c r="S24" s="167">
        <v>0</v>
      </c>
      <c r="T24" s="167">
        <v>0</v>
      </c>
      <c r="U24" s="171">
        <v>0</v>
      </c>
      <c r="V24" s="214">
        <v>9</v>
      </c>
    </row>
    <row r="25" spans="1:22" s="205" customFormat="1" ht="12.75">
      <c r="A25" s="208" t="s">
        <v>104</v>
      </c>
      <c r="B25" s="166">
        <v>11</v>
      </c>
      <c r="C25" s="167">
        <v>0</v>
      </c>
      <c r="D25" s="168">
        <v>0</v>
      </c>
      <c r="E25" s="167">
        <v>0</v>
      </c>
      <c r="F25" s="168">
        <v>0</v>
      </c>
      <c r="G25" s="167">
        <v>0</v>
      </c>
      <c r="H25" s="168">
        <v>0</v>
      </c>
      <c r="I25" s="167">
        <v>32</v>
      </c>
      <c r="J25" s="168">
        <v>10</v>
      </c>
      <c r="K25" s="167">
        <v>0</v>
      </c>
      <c r="L25" s="168">
        <v>0</v>
      </c>
      <c r="M25" s="167">
        <v>0</v>
      </c>
      <c r="N25" s="168">
        <v>0</v>
      </c>
      <c r="O25" s="210">
        <f t="shared" si="0"/>
        <v>32</v>
      </c>
      <c r="P25" s="211">
        <f t="shared" si="1"/>
        <v>10</v>
      </c>
      <c r="Q25" s="167">
        <v>0</v>
      </c>
      <c r="R25" s="167">
        <v>0</v>
      </c>
      <c r="S25" s="167">
        <v>0</v>
      </c>
      <c r="T25" s="167">
        <v>2</v>
      </c>
      <c r="U25" s="171">
        <v>0</v>
      </c>
      <c r="V25" s="214">
        <v>40</v>
      </c>
    </row>
    <row r="26" spans="1:23" s="228" customFormat="1" ht="12">
      <c r="A26" s="224"/>
      <c r="B26" s="225" t="s">
        <v>95</v>
      </c>
      <c r="C26" s="226">
        <f aca="true" t="shared" si="2" ref="C26:V26">SUM(C13:C25)</f>
        <v>0</v>
      </c>
      <c r="D26" s="226">
        <f t="shared" si="2"/>
        <v>1</v>
      </c>
      <c r="E26" s="226">
        <f t="shared" si="2"/>
        <v>0</v>
      </c>
      <c r="F26" s="226">
        <f t="shared" si="2"/>
        <v>0</v>
      </c>
      <c r="G26" s="226">
        <f t="shared" si="2"/>
        <v>0</v>
      </c>
      <c r="H26" s="226">
        <f t="shared" si="2"/>
        <v>0</v>
      </c>
      <c r="I26" s="226">
        <f t="shared" si="2"/>
        <v>266</v>
      </c>
      <c r="J26" s="226">
        <f t="shared" si="2"/>
        <v>204</v>
      </c>
      <c r="K26" s="226">
        <f t="shared" si="2"/>
        <v>0</v>
      </c>
      <c r="L26" s="226">
        <f t="shared" si="2"/>
        <v>0</v>
      </c>
      <c r="M26" s="226">
        <f t="shared" si="2"/>
        <v>0</v>
      </c>
      <c r="N26" s="226">
        <f t="shared" si="2"/>
        <v>0</v>
      </c>
      <c r="O26" s="226">
        <f t="shared" si="2"/>
        <v>266</v>
      </c>
      <c r="P26" s="226">
        <f t="shared" si="2"/>
        <v>205</v>
      </c>
      <c r="Q26" s="226">
        <f t="shared" si="2"/>
        <v>0</v>
      </c>
      <c r="R26" s="226">
        <f t="shared" si="2"/>
        <v>0</v>
      </c>
      <c r="S26" s="226">
        <f t="shared" si="2"/>
        <v>0</v>
      </c>
      <c r="T26" s="226">
        <f t="shared" si="2"/>
        <v>14</v>
      </c>
      <c r="U26" s="226">
        <f t="shared" si="2"/>
        <v>0</v>
      </c>
      <c r="V26" s="226">
        <f t="shared" si="2"/>
        <v>138</v>
      </c>
      <c r="W26" s="227"/>
    </row>
    <row r="27" spans="1:22" s="228" customFormat="1" ht="12">
      <c r="A27" s="224"/>
      <c r="B27" s="225" t="s">
        <v>96</v>
      </c>
      <c r="C27" s="229">
        <f>C26+D26</f>
        <v>1</v>
      </c>
      <c r="D27" s="230"/>
      <c r="E27" s="229">
        <f>E26+F26</f>
        <v>0</v>
      </c>
      <c r="F27" s="230"/>
      <c r="G27" s="229">
        <f>G26+H26</f>
        <v>0</v>
      </c>
      <c r="H27" s="230"/>
      <c r="I27" s="229">
        <f>I26+J26</f>
        <v>470</v>
      </c>
      <c r="J27" s="230"/>
      <c r="K27" s="229">
        <f>K26+L26</f>
        <v>0</v>
      </c>
      <c r="L27" s="230"/>
      <c r="M27" s="229">
        <f>M26+N26</f>
        <v>0</v>
      </c>
      <c r="N27" s="230"/>
      <c r="O27" s="229">
        <f>O26+P26</f>
        <v>471</v>
      </c>
      <c r="P27" s="230"/>
      <c r="Q27" s="229">
        <f>Q26+R26+S26+T26+U26+V26</f>
        <v>152</v>
      </c>
      <c r="R27" s="231"/>
      <c r="S27" s="231"/>
      <c r="T27" s="231"/>
      <c r="U27" s="231"/>
      <c r="V27" s="230"/>
    </row>
  </sheetData>
  <sheetProtection/>
  <mergeCells count="24">
    <mergeCell ref="O27:P27"/>
    <mergeCell ref="Q27:V27"/>
    <mergeCell ref="C27:D27"/>
    <mergeCell ref="E27:F27"/>
    <mergeCell ref="G27:H27"/>
    <mergeCell ref="I27:J27"/>
    <mergeCell ref="K27:L27"/>
    <mergeCell ref="M27:N27"/>
    <mergeCell ref="C11:D11"/>
    <mergeCell ref="E11:F11"/>
    <mergeCell ref="G11:H11"/>
    <mergeCell ref="I11:J11"/>
    <mergeCell ref="K11:L11"/>
    <mergeCell ref="M11:N11"/>
    <mergeCell ref="A1:V1"/>
    <mergeCell ref="A2:W2"/>
    <mergeCell ref="A3:W3"/>
    <mergeCell ref="A4:P4"/>
    <mergeCell ref="A6:W6"/>
    <mergeCell ref="A10:A12"/>
    <mergeCell ref="B10:B12"/>
    <mergeCell ref="C10:M10"/>
    <mergeCell ref="O10:P11"/>
    <mergeCell ref="Q10:V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6">
      <selection activeCell="H16" sqref="H16"/>
    </sheetView>
  </sheetViews>
  <sheetFormatPr defaultColWidth="11.421875" defaultRowHeight="12.75"/>
  <cols>
    <col min="1" max="1" width="28.28125" style="0" customWidth="1"/>
    <col min="2" max="2" width="9.140625" style="0" customWidth="1"/>
    <col min="3" max="3" width="9.8515625" style="0" customWidth="1"/>
    <col min="4" max="15" width="8.7109375" style="0" customWidth="1"/>
    <col min="16" max="16" width="20.7109375" style="0" customWidth="1"/>
  </cols>
  <sheetData>
    <row r="1" spans="1:16" ht="12.75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2.75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2.75">
      <c r="A3" s="138" t="s">
        <v>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2.75">
      <c r="A4" s="138" t="s">
        <v>105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9" customHeight="1">
      <c r="A5" s="232"/>
      <c r="B5" s="233"/>
      <c r="C5" s="233"/>
      <c r="D5" s="233"/>
      <c r="E5" s="233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12.75">
      <c r="A6" s="110" t="s">
        <v>106</v>
      </c>
      <c r="B6" s="110"/>
      <c r="C6" s="110"/>
      <c r="D6" s="110"/>
      <c r="E6" s="110"/>
      <c r="F6" s="110"/>
      <c r="G6" s="110"/>
      <c r="H6" s="110"/>
      <c r="I6" s="234"/>
      <c r="J6" s="234"/>
      <c r="K6" s="234"/>
      <c r="L6" s="234"/>
      <c r="M6" s="234"/>
      <c r="N6" s="234"/>
      <c r="O6" s="234"/>
      <c r="P6" s="234"/>
    </row>
    <row r="8" spans="1:16" s="59" customFormat="1" ht="11.25">
      <c r="A8" s="235" t="s">
        <v>107</v>
      </c>
      <c r="B8" s="236"/>
      <c r="C8" s="237" t="s">
        <v>108</v>
      </c>
      <c r="D8" s="238"/>
      <c r="E8" s="239"/>
      <c r="F8" s="237" t="s">
        <v>109</v>
      </c>
      <c r="G8" s="238"/>
      <c r="H8" s="238"/>
      <c r="I8" s="238"/>
      <c r="J8" s="238"/>
      <c r="K8" s="238"/>
      <c r="L8" s="238"/>
      <c r="M8" s="238"/>
      <c r="N8" s="238"/>
      <c r="O8" s="238"/>
      <c r="P8" s="239"/>
    </row>
    <row r="9" spans="1:16" s="244" customFormat="1" ht="11.25" customHeight="1">
      <c r="A9" s="240" t="s">
        <v>63</v>
      </c>
      <c r="B9" s="240" t="s">
        <v>110</v>
      </c>
      <c r="C9" s="241">
        <v>1</v>
      </c>
      <c r="D9" s="241">
        <v>2</v>
      </c>
      <c r="E9" s="242" t="s">
        <v>111</v>
      </c>
      <c r="F9" s="243">
        <v>4</v>
      </c>
      <c r="G9" s="243">
        <v>5</v>
      </c>
      <c r="H9" s="243">
        <v>6</v>
      </c>
      <c r="I9" s="243">
        <v>7</v>
      </c>
      <c r="J9" s="243">
        <v>8</v>
      </c>
      <c r="K9" s="243">
        <v>9</v>
      </c>
      <c r="L9" s="243">
        <v>10</v>
      </c>
      <c r="M9" s="243">
        <v>11</v>
      </c>
      <c r="N9" s="243">
        <v>12</v>
      </c>
      <c r="O9" s="243">
        <v>13</v>
      </c>
      <c r="P9" s="243">
        <v>14</v>
      </c>
    </row>
    <row r="10" spans="1:16" s="248" customFormat="1" ht="67.5">
      <c r="A10" s="245" t="s">
        <v>112</v>
      </c>
      <c r="B10" s="245" t="s">
        <v>113</v>
      </c>
      <c r="C10" s="246" t="s">
        <v>114</v>
      </c>
      <c r="D10" s="246" t="s">
        <v>115</v>
      </c>
      <c r="E10" s="247" t="s">
        <v>116</v>
      </c>
      <c r="F10" s="246" t="s">
        <v>117</v>
      </c>
      <c r="G10" s="246" t="s">
        <v>118</v>
      </c>
      <c r="H10" s="246" t="s">
        <v>119</v>
      </c>
      <c r="I10" s="246" t="s">
        <v>120</v>
      </c>
      <c r="J10" s="246" t="s">
        <v>121</v>
      </c>
      <c r="K10" s="246" t="s">
        <v>122</v>
      </c>
      <c r="L10" s="246" t="s">
        <v>123</v>
      </c>
      <c r="M10" s="246" t="s">
        <v>124</v>
      </c>
      <c r="N10" s="246" t="s">
        <v>125</v>
      </c>
      <c r="O10" s="246" t="s">
        <v>126</v>
      </c>
      <c r="P10" s="246" t="s">
        <v>127</v>
      </c>
    </row>
    <row r="11" spans="1:17" ht="14.25" customHeight="1">
      <c r="A11" s="249" t="s">
        <v>27</v>
      </c>
      <c r="B11" s="179">
        <v>3</v>
      </c>
      <c r="C11" s="179">
        <v>3</v>
      </c>
      <c r="D11" s="179">
        <v>0</v>
      </c>
      <c r="E11" s="250">
        <f>SUM(C11:D11)</f>
        <v>3</v>
      </c>
      <c r="F11" s="179">
        <v>0</v>
      </c>
      <c r="G11" s="179">
        <v>0</v>
      </c>
      <c r="H11" s="179">
        <v>0</v>
      </c>
      <c r="I11" s="179">
        <v>0</v>
      </c>
      <c r="J11" s="179">
        <v>1</v>
      </c>
      <c r="K11" s="179">
        <v>0</v>
      </c>
      <c r="L11" s="179">
        <v>1</v>
      </c>
      <c r="M11" s="179">
        <v>0</v>
      </c>
      <c r="N11" s="179">
        <v>0</v>
      </c>
      <c r="O11" s="179">
        <v>0</v>
      </c>
      <c r="P11" s="179">
        <v>1</v>
      </c>
      <c r="Q11" s="251">
        <f aca="true" t="shared" si="0" ref="Q11:Q18">SUM(F11:P11)</f>
        <v>3</v>
      </c>
    </row>
    <row r="12" spans="1:17" ht="12.75">
      <c r="A12" s="252" t="s">
        <v>128</v>
      </c>
      <c r="B12" s="179">
        <v>3</v>
      </c>
      <c r="C12" s="179">
        <v>0</v>
      </c>
      <c r="D12" s="179">
        <v>0</v>
      </c>
      <c r="E12" s="250">
        <f aca="true" t="shared" si="1" ref="E12:E28">SUM(C12:D12)</f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251">
        <f t="shared" si="0"/>
        <v>0</v>
      </c>
    </row>
    <row r="13" spans="1:17" ht="12.75">
      <c r="A13" s="249" t="s">
        <v>26</v>
      </c>
      <c r="B13" s="179">
        <v>3</v>
      </c>
      <c r="C13" s="179">
        <v>5</v>
      </c>
      <c r="D13" s="179">
        <v>2</v>
      </c>
      <c r="E13" s="250">
        <f t="shared" si="1"/>
        <v>7</v>
      </c>
      <c r="F13" s="179">
        <v>0</v>
      </c>
      <c r="G13" s="179">
        <v>1</v>
      </c>
      <c r="H13" s="179">
        <v>2</v>
      </c>
      <c r="I13" s="179">
        <v>1</v>
      </c>
      <c r="J13" s="179">
        <v>3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251">
        <f t="shared" si="0"/>
        <v>7</v>
      </c>
    </row>
    <row r="14" spans="1:17" ht="12.75">
      <c r="A14" s="249" t="s">
        <v>32</v>
      </c>
      <c r="B14" s="179">
        <v>3</v>
      </c>
      <c r="C14" s="179">
        <v>8</v>
      </c>
      <c r="D14" s="179">
        <v>1</v>
      </c>
      <c r="E14" s="250">
        <f t="shared" si="1"/>
        <v>9</v>
      </c>
      <c r="F14" s="179">
        <v>2</v>
      </c>
      <c r="G14" s="179">
        <v>0</v>
      </c>
      <c r="H14" s="179">
        <v>6</v>
      </c>
      <c r="I14" s="179">
        <v>0</v>
      </c>
      <c r="J14" s="179">
        <v>0</v>
      </c>
      <c r="K14" s="179">
        <v>0</v>
      </c>
      <c r="L14" s="179">
        <v>0</v>
      </c>
      <c r="M14" s="179">
        <v>1</v>
      </c>
      <c r="N14" s="179">
        <v>0</v>
      </c>
      <c r="O14" s="179">
        <v>0</v>
      </c>
      <c r="P14" s="166">
        <v>0</v>
      </c>
      <c r="Q14" s="251">
        <f t="shared" si="0"/>
        <v>9</v>
      </c>
    </row>
    <row r="15" spans="1:17" ht="12.75">
      <c r="A15" s="253" t="s">
        <v>33</v>
      </c>
      <c r="B15" s="179">
        <v>3</v>
      </c>
      <c r="C15" s="179">
        <v>9</v>
      </c>
      <c r="D15" s="179">
        <v>1</v>
      </c>
      <c r="E15" s="250">
        <f t="shared" si="1"/>
        <v>10</v>
      </c>
      <c r="F15" s="179">
        <v>1</v>
      </c>
      <c r="G15" s="179">
        <v>1</v>
      </c>
      <c r="H15" s="179">
        <v>6</v>
      </c>
      <c r="I15" s="179">
        <v>0</v>
      </c>
      <c r="J15" s="179">
        <v>1</v>
      </c>
      <c r="K15" s="179">
        <v>0</v>
      </c>
      <c r="L15" s="179">
        <v>0</v>
      </c>
      <c r="M15" s="179">
        <v>1</v>
      </c>
      <c r="N15" s="179">
        <v>0</v>
      </c>
      <c r="O15" s="179">
        <v>0</v>
      </c>
      <c r="P15" s="166">
        <v>0</v>
      </c>
      <c r="Q15" s="251">
        <f t="shared" si="0"/>
        <v>10</v>
      </c>
    </row>
    <row r="16" spans="1:17" ht="12.75">
      <c r="A16" s="249" t="s">
        <v>28</v>
      </c>
      <c r="B16" s="179">
        <v>3</v>
      </c>
      <c r="C16" s="179">
        <v>1</v>
      </c>
      <c r="D16" s="179">
        <v>0</v>
      </c>
      <c r="E16" s="250">
        <f t="shared" si="1"/>
        <v>1</v>
      </c>
      <c r="F16" s="179">
        <v>1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66">
        <v>0</v>
      </c>
      <c r="Q16" s="251">
        <f t="shared" si="0"/>
        <v>1</v>
      </c>
    </row>
    <row r="17" spans="1:17" ht="45">
      <c r="A17" s="254" t="s">
        <v>129</v>
      </c>
      <c r="B17" s="179">
        <v>3</v>
      </c>
      <c r="C17" s="179">
        <v>2</v>
      </c>
      <c r="D17" s="179">
        <v>4</v>
      </c>
      <c r="E17" s="250">
        <f t="shared" si="1"/>
        <v>6</v>
      </c>
      <c r="F17" s="179">
        <v>1</v>
      </c>
      <c r="G17" s="179">
        <v>1</v>
      </c>
      <c r="H17" s="179">
        <v>3</v>
      </c>
      <c r="I17" s="179">
        <v>0</v>
      </c>
      <c r="J17" s="179">
        <v>0</v>
      </c>
      <c r="K17" s="179">
        <v>0</v>
      </c>
      <c r="L17" s="179">
        <v>0</v>
      </c>
      <c r="M17" s="179">
        <v>1</v>
      </c>
      <c r="N17" s="179">
        <v>0</v>
      </c>
      <c r="O17" s="179">
        <v>0</v>
      </c>
      <c r="P17" s="166">
        <v>0</v>
      </c>
      <c r="Q17" s="251">
        <f t="shared" si="0"/>
        <v>6</v>
      </c>
    </row>
    <row r="18" spans="1:17" ht="33.75">
      <c r="A18" s="254" t="s">
        <v>130</v>
      </c>
      <c r="B18" s="179">
        <v>3</v>
      </c>
      <c r="C18" s="179">
        <v>1</v>
      </c>
      <c r="D18" s="179">
        <v>8</v>
      </c>
      <c r="E18" s="250">
        <f t="shared" si="1"/>
        <v>9</v>
      </c>
      <c r="F18" s="179">
        <v>0</v>
      </c>
      <c r="G18" s="179">
        <v>1</v>
      </c>
      <c r="H18" s="179">
        <v>4</v>
      </c>
      <c r="I18" s="179">
        <v>1</v>
      </c>
      <c r="J18" s="179">
        <v>3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66">
        <v>0</v>
      </c>
      <c r="Q18" s="251">
        <f t="shared" si="0"/>
        <v>9</v>
      </c>
    </row>
    <row r="19" spans="1:17" s="257" customFormat="1" ht="12.75">
      <c r="A19" s="255" t="s">
        <v>34</v>
      </c>
      <c r="B19" s="256"/>
      <c r="C19" s="250">
        <f>SUM(C11:C18)</f>
        <v>29</v>
      </c>
      <c r="D19" s="250">
        <f>SUM(D11:D18)</f>
        <v>16</v>
      </c>
      <c r="E19" s="250">
        <f t="shared" si="1"/>
        <v>45</v>
      </c>
      <c r="F19" s="250">
        <f>SUM(F11:F18)</f>
        <v>5</v>
      </c>
      <c r="G19" s="250">
        <f aca="true" t="shared" si="2" ref="G19:Q19">SUM(G11:G18)</f>
        <v>4</v>
      </c>
      <c r="H19" s="250">
        <f t="shared" si="2"/>
        <v>21</v>
      </c>
      <c r="I19" s="250">
        <f t="shared" si="2"/>
        <v>2</v>
      </c>
      <c r="J19" s="250">
        <f t="shared" si="2"/>
        <v>8</v>
      </c>
      <c r="K19" s="250">
        <f t="shared" si="2"/>
        <v>0</v>
      </c>
      <c r="L19" s="250">
        <f t="shared" si="2"/>
        <v>1</v>
      </c>
      <c r="M19" s="250">
        <f t="shared" si="2"/>
        <v>3</v>
      </c>
      <c r="N19" s="250">
        <f t="shared" si="2"/>
        <v>0</v>
      </c>
      <c r="O19" s="250">
        <f t="shared" si="2"/>
        <v>0</v>
      </c>
      <c r="P19" s="250">
        <f t="shared" si="2"/>
        <v>1</v>
      </c>
      <c r="Q19" s="250">
        <f t="shared" si="2"/>
        <v>45</v>
      </c>
    </row>
    <row r="20" spans="1:17" ht="12.75">
      <c r="A20" s="249" t="s">
        <v>27</v>
      </c>
      <c r="B20" s="179">
        <v>6</v>
      </c>
      <c r="C20" s="179">
        <v>0</v>
      </c>
      <c r="D20" s="179">
        <v>0</v>
      </c>
      <c r="E20" s="250">
        <f t="shared" si="1"/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258">
        <f aca="true" t="shared" si="3" ref="Q20:Q27">SUM(F20:P20)</f>
        <v>0</v>
      </c>
    </row>
    <row r="21" spans="1:17" ht="12.75">
      <c r="A21" s="252" t="s">
        <v>128</v>
      </c>
      <c r="B21" s="179">
        <v>6</v>
      </c>
      <c r="C21" s="179">
        <v>0</v>
      </c>
      <c r="D21" s="179">
        <v>0</v>
      </c>
      <c r="E21" s="250">
        <f t="shared" si="1"/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258">
        <f t="shared" si="3"/>
        <v>0</v>
      </c>
    </row>
    <row r="22" spans="1:17" ht="12.75">
      <c r="A22" s="249" t="s">
        <v>26</v>
      </c>
      <c r="B22" s="179">
        <v>6</v>
      </c>
      <c r="C22" s="179">
        <v>0</v>
      </c>
      <c r="D22" s="179">
        <v>0</v>
      </c>
      <c r="E22" s="250">
        <f t="shared" si="1"/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258">
        <f t="shared" si="3"/>
        <v>0</v>
      </c>
    </row>
    <row r="23" spans="1:17" ht="22.5" customHeight="1">
      <c r="A23" s="249" t="s">
        <v>32</v>
      </c>
      <c r="B23" s="179">
        <v>6</v>
      </c>
      <c r="C23" s="179">
        <v>4</v>
      </c>
      <c r="D23" s="179">
        <v>0</v>
      </c>
      <c r="E23" s="250">
        <f t="shared" si="1"/>
        <v>4</v>
      </c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4</v>
      </c>
      <c r="Q23" s="258">
        <f t="shared" si="3"/>
        <v>4</v>
      </c>
    </row>
    <row r="24" spans="1:17" ht="24.75" customHeight="1">
      <c r="A24" s="253" t="s">
        <v>33</v>
      </c>
      <c r="B24" s="179">
        <v>6</v>
      </c>
      <c r="C24" s="179">
        <v>1</v>
      </c>
      <c r="D24" s="179">
        <v>0</v>
      </c>
      <c r="E24" s="250">
        <f t="shared" si="1"/>
        <v>1</v>
      </c>
      <c r="F24" s="179">
        <v>1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258">
        <f t="shared" si="3"/>
        <v>1</v>
      </c>
    </row>
    <row r="25" spans="1:17" ht="12.75">
      <c r="A25" s="249" t="s">
        <v>28</v>
      </c>
      <c r="B25" s="179">
        <v>6</v>
      </c>
      <c r="C25" s="179">
        <v>0</v>
      </c>
      <c r="D25" s="179">
        <v>0</v>
      </c>
      <c r="E25" s="250">
        <f t="shared" si="1"/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258">
        <f t="shared" si="3"/>
        <v>0</v>
      </c>
    </row>
    <row r="26" spans="1:17" ht="101.25">
      <c r="A26" s="254" t="s">
        <v>129</v>
      </c>
      <c r="B26" s="179">
        <v>6</v>
      </c>
      <c r="C26" s="179">
        <v>1</v>
      </c>
      <c r="D26" s="179">
        <v>0</v>
      </c>
      <c r="E26" s="250">
        <f t="shared" si="1"/>
        <v>1</v>
      </c>
      <c r="F26" s="179">
        <v>1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258">
        <f t="shared" si="3"/>
        <v>1</v>
      </c>
    </row>
    <row r="27" spans="1:17" ht="60" customHeight="1">
      <c r="A27" s="254" t="s">
        <v>130</v>
      </c>
      <c r="B27" s="179">
        <v>6</v>
      </c>
      <c r="C27" s="179">
        <v>0</v>
      </c>
      <c r="D27" s="179">
        <v>0</v>
      </c>
      <c r="E27" s="250">
        <f t="shared" si="1"/>
        <v>0</v>
      </c>
      <c r="F27" s="17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257">
        <f t="shared" si="3"/>
        <v>0</v>
      </c>
    </row>
    <row r="28" spans="1:17" ht="12.75">
      <c r="A28" s="259" t="s">
        <v>34</v>
      </c>
      <c r="B28" s="256"/>
      <c r="C28" s="256">
        <f>SUM(C20:C27)</f>
        <v>6</v>
      </c>
      <c r="D28" s="256">
        <f>SUM(D20:D27)</f>
        <v>0</v>
      </c>
      <c r="E28" s="250">
        <f t="shared" si="1"/>
        <v>6</v>
      </c>
      <c r="F28" s="256">
        <f>SUM(F20:F27)</f>
        <v>2</v>
      </c>
      <c r="G28" s="256">
        <f aca="true" t="shared" si="4" ref="G28:P28">SUM(G20:G27)</f>
        <v>0</v>
      </c>
      <c r="H28" s="256">
        <f t="shared" si="4"/>
        <v>0</v>
      </c>
      <c r="I28" s="256">
        <f t="shared" si="4"/>
        <v>0</v>
      </c>
      <c r="J28" s="256">
        <f t="shared" si="4"/>
        <v>0</v>
      </c>
      <c r="K28" s="256">
        <f t="shared" si="4"/>
        <v>0</v>
      </c>
      <c r="L28" s="256">
        <f t="shared" si="4"/>
        <v>0</v>
      </c>
      <c r="M28" s="256">
        <f t="shared" si="4"/>
        <v>0</v>
      </c>
      <c r="N28" s="256">
        <f t="shared" si="4"/>
        <v>0</v>
      </c>
      <c r="O28" s="256">
        <f t="shared" si="4"/>
        <v>0</v>
      </c>
      <c r="P28" s="256">
        <f t="shared" si="4"/>
        <v>4</v>
      </c>
      <c r="Q28" s="256">
        <f>SUM(Q20:Q27)</f>
        <v>6</v>
      </c>
    </row>
    <row r="29" spans="1:17" s="76" customFormat="1" ht="22.5">
      <c r="A29" s="260" t="s">
        <v>131</v>
      </c>
      <c r="B29" s="261"/>
      <c r="C29" s="262">
        <f>C19+C28</f>
        <v>35</v>
      </c>
      <c r="D29" s="262">
        <f>D19+D28</f>
        <v>16</v>
      </c>
      <c r="E29" s="262">
        <f>E19+E28</f>
        <v>51</v>
      </c>
      <c r="F29" s="262">
        <f aca="true" t="shared" si="5" ref="F29:Q29">F19+F28</f>
        <v>7</v>
      </c>
      <c r="G29" s="262">
        <f t="shared" si="5"/>
        <v>4</v>
      </c>
      <c r="H29" s="262">
        <f t="shared" si="5"/>
        <v>21</v>
      </c>
      <c r="I29" s="262">
        <f t="shared" si="5"/>
        <v>2</v>
      </c>
      <c r="J29" s="262">
        <f t="shared" si="5"/>
        <v>8</v>
      </c>
      <c r="K29" s="262">
        <f t="shared" si="5"/>
        <v>0</v>
      </c>
      <c r="L29" s="262">
        <f t="shared" si="5"/>
        <v>1</v>
      </c>
      <c r="M29" s="262">
        <f t="shared" si="5"/>
        <v>3</v>
      </c>
      <c r="N29" s="262">
        <f t="shared" si="5"/>
        <v>0</v>
      </c>
      <c r="O29" s="262">
        <f t="shared" si="5"/>
        <v>0</v>
      </c>
      <c r="P29" s="262">
        <f t="shared" si="5"/>
        <v>5</v>
      </c>
      <c r="Q29" s="262">
        <f t="shared" si="5"/>
        <v>51</v>
      </c>
    </row>
  </sheetData>
  <sheetProtection/>
  <mergeCells count="7">
    <mergeCell ref="A1:P1"/>
    <mergeCell ref="A2:P2"/>
    <mergeCell ref="A3:P3"/>
    <mergeCell ref="A4:P4"/>
    <mergeCell ref="A8:B8"/>
    <mergeCell ref="C8:E8"/>
    <mergeCell ref="F8:P8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L14" sqref="L14"/>
    </sheetView>
  </sheetViews>
  <sheetFormatPr defaultColWidth="11.421875" defaultRowHeight="12.75"/>
  <cols>
    <col min="1" max="1" width="15.140625" style="0" customWidth="1"/>
    <col min="2" max="2" width="9.140625" style="0" customWidth="1"/>
    <col min="3" max="15" width="8.7109375" style="0" customWidth="1"/>
    <col min="16" max="16" width="20.7109375" style="0" customWidth="1"/>
  </cols>
  <sheetData>
    <row r="1" spans="1:16" ht="12.75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2.75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2.75">
      <c r="A3" s="138" t="s">
        <v>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12.75">
      <c r="A5" s="232"/>
      <c r="B5" s="233"/>
      <c r="C5" s="233"/>
      <c r="D5" s="233"/>
      <c r="E5" s="233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12.75">
      <c r="A6" s="138" t="s">
        <v>105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12.75">
      <c r="A7" s="232"/>
      <c r="B7" s="233"/>
      <c r="C7" s="233"/>
      <c r="D7" s="233"/>
      <c r="E7" s="233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</row>
    <row r="8" spans="1:16" ht="12.75">
      <c r="A8" s="232"/>
      <c r="B8" s="233"/>
      <c r="C8" s="233"/>
      <c r="D8" s="233"/>
      <c r="E8" s="233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6" ht="12.75">
      <c r="A9" s="110" t="s">
        <v>132</v>
      </c>
      <c r="B9" s="110"/>
      <c r="C9" s="110"/>
      <c r="D9" s="110"/>
      <c r="E9" s="110"/>
      <c r="F9" s="110"/>
      <c r="G9" s="110"/>
      <c r="H9" s="110"/>
      <c r="I9" s="234"/>
      <c r="J9" s="234"/>
      <c r="K9" s="234"/>
      <c r="L9" s="234"/>
      <c r="M9" s="234"/>
      <c r="N9" s="234"/>
      <c r="O9" s="234"/>
      <c r="P9" s="234"/>
    </row>
    <row r="11" spans="1:16" s="59" customFormat="1" ht="11.25">
      <c r="A11" s="235" t="s">
        <v>107</v>
      </c>
      <c r="B11" s="236"/>
      <c r="C11" s="237" t="s">
        <v>108</v>
      </c>
      <c r="D11" s="238"/>
      <c r="E11" s="239"/>
      <c r="F11" s="237" t="s">
        <v>109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9"/>
    </row>
    <row r="12" spans="1:16" s="244" customFormat="1" ht="11.25" customHeight="1">
      <c r="A12" s="240" t="s">
        <v>63</v>
      </c>
      <c r="B12" s="240" t="s">
        <v>110</v>
      </c>
      <c r="C12" s="241">
        <v>1</v>
      </c>
      <c r="D12" s="241">
        <v>2</v>
      </c>
      <c r="E12" s="242" t="s">
        <v>111</v>
      </c>
      <c r="F12" s="243">
        <v>4</v>
      </c>
      <c r="G12" s="243">
        <v>5</v>
      </c>
      <c r="H12" s="243">
        <v>6</v>
      </c>
      <c r="I12" s="243">
        <v>7</v>
      </c>
      <c r="J12" s="243">
        <v>8</v>
      </c>
      <c r="K12" s="243">
        <v>9</v>
      </c>
      <c r="L12" s="243">
        <v>10</v>
      </c>
      <c r="M12" s="243">
        <v>11</v>
      </c>
      <c r="N12" s="243">
        <v>12</v>
      </c>
      <c r="O12" s="243">
        <v>13</v>
      </c>
      <c r="P12" s="243">
        <v>14</v>
      </c>
    </row>
    <row r="13" spans="1:16" s="248" customFormat="1" ht="45">
      <c r="A13" s="245" t="s">
        <v>112</v>
      </c>
      <c r="B13" s="245" t="s">
        <v>113</v>
      </c>
      <c r="C13" s="246" t="s">
        <v>114</v>
      </c>
      <c r="D13" s="246" t="s">
        <v>115</v>
      </c>
      <c r="E13" s="247" t="s">
        <v>116</v>
      </c>
      <c r="F13" s="246" t="s">
        <v>117</v>
      </c>
      <c r="G13" s="246" t="s">
        <v>118</v>
      </c>
      <c r="H13" s="246" t="s">
        <v>119</v>
      </c>
      <c r="I13" s="246" t="s">
        <v>120</v>
      </c>
      <c r="J13" s="246" t="s">
        <v>121</v>
      </c>
      <c r="K13" s="246" t="s">
        <v>122</v>
      </c>
      <c r="L13" s="246" t="s">
        <v>123</v>
      </c>
      <c r="M13" s="246" t="s">
        <v>124</v>
      </c>
      <c r="N13" s="246" t="s">
        <v>125</v>
      </c>
      <c r="O13" s="246" t="s">
        <v>126</v>
      </c>
      <c r="P13" s="246" t="s">
        <v>133</v>
      </c>
    </row>
    <row r="14" spans="1:17" ht="12.75">
      <c r="A14" s="93" t="s">
        <v>53</v>
      </c>
      <c r="B14" s="179">
        <v>9</v>
      </c>
      <c r="C14" s="179">
        <v>2</v>
      </c>
      <c r="D14" s="179">
        <v>0</v>
      </c>
      <c r="E14" s="250">
        <v>2</v>
      </c>
      <c r="F14" s="179">
        <v>0</v>
      </c>
      <c r="G14" s="179">
        <v>0</v>
      </c>
      <c r="H14" s="179">
        <v>0</v>
      </c>
      <c r="I14" s="179">
        <v>0</v>
      </c>
      <c r="J14" s="179">
        <v>1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1</v>
      </c>
      <c r="Q14" s="205"/>
    </row>
    <row r="15" spans="1:17" ht="22.5">
      <c r="A15" s="98" t="s">
        <v>75</v>
      </c>
      <c r="B15" s="179">
        <v>9</v>
      </c>
      <c r="C15" s="179">
        <v>3</v>
      </c>
      <c r="D15" s="179">
        <v>0</v>
      </c>
      <c r="E15" s="250">
        <v>3</v>
      </c>
      <c r="F15" s="179">
        <v>0</v>
      </c>
      <c r="G15" s="179">
        <v>0</v>
      </c>
      <c r="H15" s="179">
        <v>2</v>
      </c>
      <c r="I15" s="179">
        <v>1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205"/>
    </row>
    <row r="16" spans="1:17" ht="22.5">
      <c r="A16" s="98" t="s">
        <v>55</v>
      </c>
      <c r="B16" s="179">
        <v>9</v>
      </c>
      <c r="C16" s="179">
        <v>1</v>
      </c>
      <c r="D16" s="179">
        <v>0</v>
      </c>
      <c r="E16" s="250">
        <v>1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1</v>
      </c>
      <c r="Q16" s="205"/>
    </row>
    <row r="17" spans="1:17" ht="12.75">
      <c r="A17" s="98" t="s">
        <v>56</v>
      </c>
      <c r="B17" s="179">
        <v>9</v>
      </c>
      <c r="C17" s="179">
        <v>1</v>
      </c>
      <c r="D17" s="179">
        <v>0</v>
      </c>
      <c r="E17" s="250">
        <v>1</v>
      </c>
      <c r="F17" s="179">
        <v>0</v>
      </c>
      <c r="G17" s="179">
        <v>0</v>
      </c>
      <c r="H17" s="179">
        <v>1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205"/>
    </row>
    <row r="18" spans="1:17" ht="22.5">
      <c r="A18" s="98" t="s">
        <v>28</v>
      </c>
      <c r="B18" s="179">
        <v>9</v>
      </c>
      <c r="C18" s="179">
        <v>0</v>
      </c>
      <c r="D18" s="179">
        <v>0</v>
      </c>
      <c r="E18" s="250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205"/>
    </row>
    <row r="19" spans="1:17" ht="33.75">
      <c r="A19" s="98" t="s">
        <v>57</v>
      </c>
      <c r="B19" s="179">
        <v>9</v>
      </c>
      <c r="C19" s="179">
        <v>0</v>
      </c>
      <c r="D19" s="179">
        <v>0</v>
      </c>
      <c r="E19" s="250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205"/>
    </row>
    <row r="20" spans="1:16" s="265" customFormat="1" ht="12.75">
      <c r="A20" s="263" t="s">
        <v>34</v>
      </c>
      <c r="B20" s="264"/>
      <c r="C20" s="264">
        <f>SUM(C14:C19)</f>
        <v>7</v>
      </c>
      <c r="D20" s="264">
        <f>SUM(D14:D19)</f>
        <v>0</v>
      </c>
      <c r="E20" s="264">
        <f>SUM(E14:E19)</f>
        <v>7</v>
      </c>
      <c r="F20" s="264">
        <f aca="true" t="shared" si="0" ref="F20:P20">SUM(F14:F19)</f>
        <v>0</v>
      </c>
      <c r="G20" s="264">
        <f t="shared" si="0"/>
        <v>0</v>
      </c>
      <c r="H20" s="264">
        <f t="shared" si="0"/>
        <v>3</v>
      </c>
      <c r="I20" s="264">
        <f t="shared" si="0"/>
        <v>1</v>
      </c>
      <c r="J20" s="264">
        <f t="shared" si="0"/>
        <v>1</v>
      </c>
      <c r="K20" s="264">
        <f t="shared" si="0"/>
        <v>0</v>
      </c>
      <c r="L20" s="264">
        <f t="shared" si="0"/>
        <v>0</v>
      </c>
      <c r="M20" s="264">
        <f t="shared" si="0"/>
        <v>0</v>
      </c>
      <c r="N20" s="264">
        <f t="shared" si="0"/>
        <v>0</v>
      </c>
      <c r="O20" s="264">
        <f t="shared" si="0"/>
        <v>0</v>
      </c>
      <c r="P20" s="264">
        <f t="shared" si="0"/>
        <v>2</v>
      </c>
    </row>
    <row r="21" spans="1:17" ht="22.5">
      <c r="A21" s="98" t="s">
        <v>56</v>
      </c>
      <c r="B21" s="179">
        <v>11</v>
      </c>
      <c r="C21" s="179">
        <v>1</v>
      </c>
      <c r="D21" s="179">
        <v>0</v>
      </c>
      <c r="E21" s="250">
        <f>SUM(C21:D21)</f>
        <v>1</v>
      </c>
      <c r="F21" s="179">
        <v>1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205"/>
    </row>
    <row r="22" spans="1:17" ht="33.75">
      <c r="A22" s="98" t="s">
        <v>57</v>
      </c>
      <c r="B22" s="179">
        <v>11</v>
      </c>
      <c r="C22" s="179">
        <v>1</v>
      </c>
      <c r="D22" s="179">
        <v>0</v>
      </c>
      <c r="E22" s="250">
        <f>SUM(C22:D22)</f>
        <v>1</v>
      </c>
      <c r="F22" s="179">
        <v>1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205"/>
    </row>
    <row r="23" spans="1:16" s="268" customFormat="1" ht="12.75">
      <c r="A23" s="266" t="s">
        <v>34</v>
      </c>
      <c r="B23" s="267"/>
      <c r="C23" s="267">
        <f>SUM(C21:C22)</f>
        <v>2</v>
      </c>
      <c r="D23" s="267"/>
      <c r="E23" s="267">
        <f>SUM(E21:E22)</f>
        <v>2</v>
      </c>
      <c r="F23" s="264">
        <f aca="true" t="shared" si="1" ref="F23:P23">SUM(F21:F22)</f>
        <v>2</v>
      </c>
      <c r="G23" s="264">
        <f t="shared" si="1"/>
        <v>0</v>
      </c>
      <c r="H23" s="264">
        <f t="shared" si="1"/>
        <v>0</v>
      </c>
      <c r="I23" s="264">
        <f t="shared" si="1"/>
        <v>0</v>
      </c>
      <c r="J23" s="264">
        <f t="shared" si="1"/>
        <v>0</v>
      </c>
      <c r="K23" s="264">
        <f t="shared" si="1"/>
        <v>0</v>
      </c>
      <c r="L23" s="264">
        <f t="shared" si="1"/>
        <v>0</v>
      </c>
      <c r="M23" s="264">
        <f t="shared" si="1"/>
        <v>0</v>
      </c>
      <c r="N23" s="264">
        <f t="shared" si="1"/>
        <v>0</v>
      </c>
      <c r="O23" s="264">
        <f t="shared" si="1"/>
        <v>0</v>
      </c>
      <c r="P23" s="264">
        <f t="shared" si="1"/>
        <v>0</v>
      </c>
    </row>
    <row r="24" spans="1:17" s="139" customFormat="1" ht="22.5">
      <c r="A24" s="260" t="s">
        <v>131</v>
      </c>
      <c r="B24" s="269"/>
      <c r="C24" s="262">
        <f aca="true" t="shared" si="2" ref="C24:P24">C20+C23</f>
        <v>9</v>
      </c>
      <c r="D24" s="262">
        <f t="shared" si="2"/>
        <v>0</v>
      </c>
      <c r="E24" s="262">
        <f t="shared" si="2"/>
        <v>9</v>
      </c>
      <c r="F24" s="262">
        <f t="shared" si="2"/>
        <v>2</v>
      </c>
      <c r="G24" s="262">
        <f t="shared" si="2"/>
        <v>0</v>
      </c>
      <c r="H24" s="262">
        <f t="shared" si="2"/>
        <v>3</v>
      </c>
      <c r="I24" s="262">
        <f t="shared" si="2"/>
        <v>1</v>
      </c>
      <c r="J24" s="262">
        <f t="shared" si="2"/>
        <v>1</v>
      </c>
      <c r="K24" s="262">
        <f t="shared" si="2"/>
        <v>0</v>
      </c>
      <c r="L24" s="262">
        <f t="shared" si="2"/>
        <v>0</v>
      </c>
      <c r="M24" s="262">
        <f t="shared" si="2"/>
        <v>0</v>
      </c>
      <c r="N24" s="262">
        <f t="shared" si="2"/>
        <v>0</v>
      </c>
      <c r="O24" s="262">
        <f t="shared" si="2"/>
        <v>0</v>
      </c>
      <c r="P24" s="262">
        <f t="shared" si="2"/>
        <v>2</v>
      </c>
      <c r="Q24" s="205"/>
    </row>
  </sheetData>
  <sheetProtection/>
  <mergeCells count="8">
    <mergeCell ref="A1:P1"/>
    <mergeCell ref="A2:P2"/>
    <mergeCell ref="A3:P3"/>
    <mergeCell ref="A4:P4"/>
    <mergeCell ref="A6:P6"/>
    <mergeCell ref="A11:B11"/>
    <mergeCell ref="C11:E11"/>
    <mergeCell ref="F11:P1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Uswer</cp:lastModifiedBy>
  <cp:lastPrinted>2012-11-19T15:27:51Z</cp:lastPrinted>
  <dcterms:created xsi:type="dcterms:W3CDTF">2003-08-19T17:15:59Z</dcterms:created>
  <dcterms:modified xsi:type="dcterms:W3CDTF">2014-02-19T20:15:17Z</dcterms:modified>
  <cp:category/>
  <cp:version/>
  <cp:contentType/>
  <cp:contentStatus/>
</cp:coreProperties>
</file>